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00" windowHeight="10600"/>
  </bookViews>
  <sheets>
    <sheet name="土卓" sheetId="7" r:id="rId1"/>
    <sheet name="建工" sheetId="10" r:id="rId2"/>
    <sheet name="道桥" sheetId="13" r:id="rId3"/>
    <sheet name="岩土" sheetId="14" r:id="rId4"/>
    <sheet name="智建" sheetId="11" r:id="rId5"/>
    <sheet name="工管" sheetId="5" r:id="rId6"/>
    <sheet name="交通工程" sheetId="6" r:id="rId7"/>
    <sheet name="交通运输" sheetId="15" r:id="rId8"/>
    <sheet name="智能水电" sheetId="8" r:id="rId9"/>
    <sheet name="智慧水利" sheetId="9" r:id="rId10"/>
    <sheet name="WpsReserved_CellImgList" sheetId="16" state="veryHidden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<sst xmlns="http://schemas.openxmlformats.org/spreadsheetml/2006/main" count="1402" uniqueCount="453">
  <si>
    <t>土木与水利工程学院2027届本科毕业生推荐免试攻读研究生入围名单的重修前加权成绩、奖励加分、综合成绩公示</t>
  </si>
  <si>
    <t>序号</t>
  </si>
  <si>
    <t>学号</t>
  </si>
  <si>
    <t>姓名</t>
  </si>
  <si>
    <t>班级</t>
  </si>
  <si>
    <t>重修前加权成绩</t>
  </si>
  <si>
    <t>奖励加分</t>
  </si>
  <si>
    <t>综合成绩</t>
  </si>
  <si>
    <t>加分（加权后）/综合成绩
（不可超过10%）</t>
  </si>
  <si>
    <t>备注</t>
  </si>
  <si>
    <t>加分项1</t>
  </si>
  <si>
    <t>加分项2</t>
  </si>
  <si>
    <t>加分项3</t>
  </si>
  <si>
    <t>加分项4</t>
  </si>
  <si>
    <t>加分项5</t>
  </si>
  <si>
    <t>项目编号</t>
  </si>
  <si>
    <t>项目名称</t>
  </si>
  <si>
    <t>加分分值</t>
  </si>
  <si>
    <t>U202312224</t>
  </si>
  <si>
    <t>努尔夏提·努尔买买提</t>
  </si>
  <si>
    <t>土卓2301班</t>
  </si>
  <si>
    <t>4.7</t>
  </si>
  <si>
    <t>拟录取</t>
  </si>
  <si>
    <t>40</t>
  </si>
  <si>
    <t>全国大学生结构信息设计大赛特等奖</t>
  </si>
  <si>
    <t>2</t>
  </si>
  <si>
    <t>121</t>
  </si>
  <si>
    <t>结构模型设计大赛校内选拔赛二等奖</t>
  </si>
  <si>
    <t>0.6</t>
  </si>
  <si>
    <t>124</t>
  </si>
  <si>
    <t>院级大创合格</t>
  </si>
  <si>
    <t>0.1</t>
  </si>
  <si>
    <t>130</t>
  </si>
  <si>
    <t>校优秀学生干部2024-2025</t>
  </si>
  <si>
    <t>0.5</t>
  </si>
  <si>
    <t>全国大学生岩土工程竞赛二等奖</t>
  </si>
  <si>
    <t>1.5</t>
  </si>
  <si>
    <t>U202312136</t>
  </si>
  <si>
    <t>李满</t>
  </si>
  <si>
    <t>院级大创优秀</t>
  </si>
  <si>
    <t>0.3</t>
  </si>
  <si>
    <t>校三好学生2024-2025</t>
  </si>
  <si>
    <t>U202312064</t>
  </si>
  <si>
    <t>舒友山</t>
  </si>
  <si>
    <t>4.2</t>
  </si>
  <si>
    <t>U202312170</t>
  </si>
  <si>
    <t>贺伟</t>
  </si>
  <si>
    <t>U202312082</t>
  </si>
  <si>
    <t>赵英明</t>
  </si>
  <si>
    <t>1.1</t>
  </si>
  <si>
    <t>0.40%</t>
  </si>
  <si>
    <t>拟录取（工程博士）</t>
  </si>
  <si>
    <t>结构模型设计大赛校内选拔赛三等奖(2026)</t>
  </si>
  <si>
    <t>结构模型设计大赛校内选拔赛二等奖(2023)</t>
  </si>
  <si>
    <t>1</t>
  </si>
  <si>
    <t xml:space="preserve">U202011552 </t>
  </si>
  <si>
    <t>张锦旺</t>
  </si>
  <si>
    <t>土木工程2302班</t>
  </si>
  <si>
    <t>0</t>
  </si>
  <si>
    <t>U202312174</t>
  </si>
  <si>
    <t>兰兴康</t>
  </si>
  <si>
    <t>校优秀学生干部2023-2024</t>
  </si>
  <si>
    <t>3</t>
  </si>
  <si>
    <t>U202312059</t>
  </si>
  <si>
    <t>李阳</t>
  </si>
  <si>
    <t>土木工程2301班</t>
  </si>
  <si>
    <t>拟录取（工程硕士）</t>
  </si>
  <si>
    <t>4</t>
  </si>
  <si>
    <t>U202312206</t>
  </si>
  <si>
    <t>范东海</t>
  </si>
  <si>
    <t>5</t>
  </si>
  <si>
    <t>U202312191</t>
  </si>
  <si>
    <t>杨森驰</t>
  </si>
  <si>
    <t>土木工程202302班</t>
  </si>
  <si>
    <t>加分项6</t>
  </si>
  <si>
    <t>加分项7</t>
  </si>
  <si>
    <t>U202312079</t>
  </si>
  <si>
    <t>张家宝</t>
  </si>
  <si>
    <t>100</t>
  </si>
  <si>
    <t>结构模型大赛省赛一等奖</t>
  </si>
  <si>
    <t>102</t>
  </si>
  <si>
    <t>全国大学生数学竞赛湖北省赛区一等奖</t>
  </si>
  <si>
    <t>结构模型大赛校内选拔赛一等奖</t>
  </si>
  <si>
    <t>0.8</t>
  </si>
  <si>
    <t>大学生创新创业项目校内优秀</t>
  </si>
  <si>
    <t>37</t>
  </si>
  <si>
    <t>全国周培源大学生力学竞赛优秀奖</t>
  </si>
  <si>
    <t>校三好学生（2024）</t>
  </si>
  <si>
    <t>98</t>
  </si>
  <si>
    <t>全国周培源大学生力学竞赛湖北赛区二等奖</t>
  </si>
  <si>
    <t>U202312198</t>
  </si>
  <si>
    <t>赵舒宇</t>
  </si>
  <si>
    <t>全国大学生数学竞赛湖北省赛区三等奖（2024）</t>
  </si>
  <si>
    <t>全国大学生数学竞赛湖北省赛区三等奖（2025）</t>
  </si>
  <si>
    <t>U202312077</t>
  </si>
  <si>
    <t>杨应武</t>
  </si>
  <si>
    <t>U202312177</t>
  </si>
  <si>
    <t>马富</t>
  </si>
  <si>
    <t>自愿放弃</t>
  </si>
  <si>
    <t>U202312070</t>
  </si>
  <si>
    <t>韦明升</t>
  </si>
  <si>
    <t>U202312110</t>
  </si>
  <si>
    <t>夏子航</t>
  </si>
  <si>
    <t>土木工程202301班</t>
  </si>
  <si>
    <t>U202312218</t>
  </si>
  <si>
    <t>孔欣瑶</t>
  </si>
  <si>
    <t>U202312107</t>
  </si>
  <si>
    <t>王中晋</t>
  </si>
  <si>
    <t>0.11%</t>
  </si>
  <si>
    <t>大创项目合格</t>
  </si>
  <si>
    <t>U202312158</t>
  </si>
  <si>
    <t>张锦昕</t>
  </si>
  <si>
    <t>土木2302班</t>
  </si>
  <si>
    <t>83.8</t>
  </si>
  <si>
    <t>大学生创新创业项目院级合格</t>
  </si>
  <si>
    <t>U202312078</t>
  </si>
  <si>
    <t>王苏甫.亚森</t>
  </si>
  <si>
    <t>土木2301班</t>
  </si>
  <si>
    <t>78.36</t>
  </si>
  <si>
    <t>结构模型设计大赛校赛三等奖</t>
  </si>
  <si>
    <t>U202312092</t>
  </si>
  <si>
    <t>廖春晶</t>
  </si>
  <si>
    <t>76.45</t>
  </si>
  <si>
    <t>拟录取（工程硕士)</t>
  </si>
  <si>
    <t>U202312123</t>
  </si>
  <si>
    <t>艾斯卡尔·艾买尔</t>
  </si>
  <si>
    <t>74.74</t>
  </si>
  <si>
    <t>U202312100</t>
  </si>
  <si>
    <t>罗巍</t>
  </si>
  <si>
    <t>U202312217</t>
  </si>
  <si>
    <t>焦展鸣</t>
  </si>
  <si>
    <t>智能建造2301班</t>
  </si>
  <si>
    <t>117</t>
  </si>
  <si>
    <t>2025年读懂中国湖北省优秀征文</t>
  </si>
  <si>
    <t>U202312069</t>
  </si>
  <si>
    <t>王述天</t>
  </si>
  <si>
    <t>83</t>
  </si>
  <si>
    <t>计算机三级</t>
  </si>
  <si>
    <t>全国大学生数学竞赛湖北赛区二等奖</t>
  </si>
  <si>
    <t>122</t>
  </si>
  <si>
    <t>校第二届网络安全挑战赛一等奖</t>
  </si>
  <si>
    <t>2025年优秀学生干部</t>
  </si>
  <si>
    <t>131</t>
  </si>
  <si>
    <t>2024新加坡国立大学游学16天</t>
  </si>
  <si>
    <t>0.4</t>
  </si>
  <si>
    <t>U202312086</t>
  </si>
  <si>
    <t>邓礼宁</t>
  </si>
  <si>
    <t>14</t>
  </si>
  <si>
    <t>全国大学生交通科技大赛三等奖</t>
  </si>
  <si>
    <t>计算机四级</t>
  </si>
  <si>
    <t>省级大创优秀（空气消毒模组）</t>
  </si>
  <si>
    <t>省级大创优秀（高速公路异常检测及预警）</t>
  </si>
  <si>
    <t>校三好学生2023-2024</t>
  </si>
  <si>
    <t>33</t>
  </si>
  <si>
    <t>美国大学生数学建模大赛S奖</t>
  </si>
  <si>
    <t>U202312213</t>
  </si>
  <si>
    <t>黄林武</t>
  </si>
  <si>
    <t>U202311975</t>
  </si>
  <si>
    <t>古俊轩</t>
  </si>
  <si>
    <t>U202312149</t>
  </si>
  <si>
    <t>王凌晨</t>
  </si>
  <si>
    <t>国家级大创优秀</t>
  </si>
  <si>
    <t>U202311978</t>
  </si>
  <si>
    <t>徐铮</t>
  </si>
  <si>
    <t>美国大学生数学建模大赛</t>
  </si>
  <si>
    <t>U202312137</t>
  </si>
  <si>
    <t>连建成</t>
  </si>
  <si>
    <t>2024年校优秀学生干部</t>
  </si>
  <si>
    <t>结构模型大赛校内选拔赛三等奖</t>
  </si>
  <si>
    <t>U202312225</t>
  </si>
  <si>
    <t>王博士</t>
  </si>
  <si>
    <t>校级大创优秀</t>
  </si>
  <si>
    <t>湖北省大学生智能建造竞赛三等奖</t>
  </si>
  <si>
    <t>U202312122</t>
  </si>
  <si>
    <t>朱云福</t>
  </si>
  <si>
    <t>挑战杯全国大学生课外学术科技作品竞赛国家级特等奖</t>
  </si>
  <si>
    <t>10</t>
  </si>
  <si>
    <t>全国大学生机器人大赛2025全国赛二等奖</t>
  </si>
  <si>
    <t>全国大学生机器人大赛2025高校赛一等奖</t>
  </si>
  <si>
    <t>全国大学生机器人大赛2026全国赛二等奖</t>
  </si>
  <si>
    <t>全国大学生机器人大赛2026机器人竞技奖三等奖</t>
  </si>
  <si>
    <t>全国大学生交通科技运输大赛国家级三等奖</t>
  </si>
  <si>
    <t>全国大学生水利创新设计大赛校级三等奖</t>
  </si>
  <si>
    <t>校科技节机甲大师校内赛一等奖</t>
  </si>
  <si>
    <t>校机器人大赛三等奖</t>
  </si>
  <si>
    <t>省级大创优秀</t>
  </si>
  <si>
    <t>发明专利：CN121730676A</t>
  </si>
  <si>
    <t>发明专利：CN121570084A</t>
  </si>
  <si>
    <t>发明专利：CN120779981A</t>
  </si>
  <si>
    <t>U202312210</t>
  </si>
  <si>
    <t>韩诚翔</t>
  </si>
  <si>
    <t>U202311979</t>
  </si>
  <si>
    <t>张安成</t>
  </si>
  <si>
    <t>U202312212</t>
  </si>
  <si>
    <t>何桢键</t>
  </si>
  <si>
    <t>0.39％</t>
  </si>
  <si>
    <t>U202312049</t>
  </si>
  <si>
    <t>蔡欣源</t>
  </si>
  <si>
    <t>智能建造2302班</t>
  </si>
  <si>
    <t>加分项8</t>
  </si>
  <si>
    <t>U202312153</t>
  </si>
  <si>
    <t>王子沂</t>
  </si>
  <si>
    <t>工管2301班</t>
  </si>
  <si>
    <t>85.35</t>
  </si>
  <si>
    <t>全国大学生数学建模大赛s奖</t>
  </si>
  <si>
    <t>70</t>
  </si>
  <si>
    <t>APMCM亚太地区数学建模大赛</t>
  </si>
  <si>
    <t>全国大学生计算机等级考试四级</t>
  </si>
  <si>
    <t>115</t>
  </si>
  <si>
    <t>湖北省大学生结构设计竞赛二等奖</t>
  </si>
  <si>
    <t>第二十五届大学生结构模型设计大赛一等奖</t>
  </si>
  <si>
    <t>第二十六届大学生结构模型设计大赛三等奖</t>
  </si>
  <si>
    <t>参加联合培养赴海外游学项目</t>
  </si>
  <si>
    <t>U202312179</t>
  </si>
  <si>
    <t>尚雨轩</t>
  </si>
  <si>
    <t>86.3</t>
  </si>
  <si>
    <t>全国计算机等级考试三级</t>
  </si>
  <si>
    <t>U202312116</t>
  </si>
  <si>
    <t>章武超</t>
  </si>
  <si>
    <t>85.85</t>
  </si>
  <si>
    <t>77</t>
  </si>
  <si>
    <t>全国智慧城市与智能建造大学生创新创业竞赛省级优秀</t>
  </si>
  <si>
    <t>U202312205</t>
  </si>
  <si>
    <t>樊珈源</t>
  </si>
  <si>
    <t>85.51</t>
  </si>
  <si>
    <t>U202312172</t>
  </si>
  <si>
    <t>金立昌</t>
  </si>
  <si>
    <t>84.02</t>
  </si>
  <si>
    <t>大学生创新创业项目校级合格</t>
  </si>
  <si>
    <t>U202312111</t>
  </si>
  <si>
    <t>杨康</t>
  </si>
  <si>
    <t>0.1%</t>
  </si>
  <si>
    <t>大学生创新创业项目</t>
  </si>
  <si>
    <t>U202312060</t>
  </si>
  <si>
    <t>罗贝钦</t>
  </si>
  <si>
    <t>工管2302班</t>
  </si>
  <si>
    <t>0.2%</t>
  </si>
  <si>
    <t>加分项9</t>
  </si>
  <si>
    <t>加分项10</t>
  </si>
  <si>
    <t>加分项11</t>
  </si>
  <si>
    <t>加分项12</t>
  </si>
  <si>
    <t>加分项13</t>
  </si>
  <si>
    <t>加分项14</t>
  </si>
  <si>
    <t>U202311966</t>
  </si>
  <si>
    <t>吴启明</t>
  </si>
  <si>
    <t>交通工程2301班</t>
  </si>
  <si>
    <t>美国大学生数学建模大赛H奖</t>
  </si>
  <si>
    <t>全国大学生结构设计信息技术大赛一等奖</t>
  </si>
  <si>
    <t>71</t>
  </si>
  <si>
    <t>数维杯全国大学生数学建模大赛H奖</t>
  </si>
  <si>
    <t>72</t>
  </si>
  <si>
    <t>MathorCup高校数学建模挑战赛二等奖</t>
  </si>
  <si>
    <t>101</t>
  </si>
  <si>
    <t>全国大学生数学建模竞赛湖北赛区赛三等奖</t>
  </si>
  <si>
    <t>全国大学生数学竞赛湖北赛区赛</t>
  </si>
  <si>
    <t>119</t>
  </si>
  <si>
    <t>全国大学生交通科技大赛校内选拔赛一等奖</t>
  </si>
  <si>
    <t>大学生创新创业项目省级合格</t>
  </si>
  <si>
    <t>125</t>
  </si>
  <si>
    <t>获专利</t>
  </si>
  <si>
    <t>学习特优生（2025）</t>
  </si>
  <si>
    <t>校三好学生（2023-2024）</t>
  </si>
  <si>
    <t>本科特优生2025</t>
  </si>
  <si>
    <t>新加坡国立大学“基础设施可持续建造”2025暑期学术课程项目“</t>
  </si>
  <si>
    <t>U202311969</t>
  </si>
  <si>
    <t>张月月</t>
  </si>
  <si>
    <t>结构模型设计大赛校赛一等奖</t>
  </si>
  <si>
    <t>校2024-2025年度优秀学生干部</t>
  </si>
  <si>
    <t>U202311946</t>
  </si>
  <si>
    <t>董航</t>
  </si>
  <si>
    <t>全国大学生交通科技大赛校内选拔赛三等奖</t>
  </si>
  <si>
    <t>U202311963</t>
  </si>
  <si>
    <t>汪善智</t>
  </si>
  <si>
    <t>U202311972</t>
  </si>
  <si>
    <t>赵远航</t>
  </si>
  <si>
    <t>数维杯全国大学生数学建模竞赛H奖</t>
  </si>
  <si>
    <t>省级大创合格</t>
  </si>
  <si>
    <t>发明专利</t>
  </si>
  <si>
    <t>校优秀学生干部</t>
  </si>
  <si>
    <t>暑期新加坡国立大学研学活动</t>
  </si>
  <si>
    <t>U202311965</t>
  </si>
  <si>
    <t>王吉吉</t>
  </si>
  <si>
    <t>海外游学项目</t>
  </si>
  <si>
    <t>U202311962</t>
  </si>
  <si>
    <t>汪俊杰</t>
  </si>
  <si>
    <t>APMCM亚太地区大学生大模型竞赛二等奖</t>
  </si>
  <si>
    <t>数维杯全国大学生数学建模竞赛S奖</t>
  </si>
  <si>
    <t>美国大学生数学建模竞赛S奖</t>
  </si>
  <si>
    <t>MathorCup高校数学建模挑战赛</t>
  </si>
  <si>
    <t>U202311961</t>
  </si>
  <si>
    <t>邱子宸</t>
  </si>
  <si>
    <t>校三好学生（2024-2025）</t>
  </si>
  <si>
    <t>联合培养赴海外留学项目</t>
  </si>
  <si>
    <t>U202311956</t>
  </si>
  <si>
    <t>刘梓萌</t>
  </si>
  <si>
    <t>暑期新加坡国立大学研学</t>
  </si>
  <si>
    <t>校结构模型设计大赛三等奖</t>
  </si>
  <si>
    <t>APMCM亚太地区大学生大模型竞赛三等奖</t>
  </si>
  <si>
    <t>U202311958</t>
  </si>
  <si>
    <t>马少辉</t>
  </si>
  <si>
    <t>0.00％</t>
  </si>
  <si>
    <t>U202311947</t>
  </si>
  <si>
    <t>管俊楠</t>
  </si>
  <si>
    <t>77.41</t>
  </si>
  <si>
    <t>U202311968</t>
  </si>
  <si>
    <t>余思怡</t>
  </si>
  <si>
    <t>76.21</t>
  </si>
  <si>
    <t>3.1</t>
  </si>
  <si>
    <t>1.20%</t>
  </si>
  <si>
    <t>校优秀共青团干部</t>
  </si>
  <si>
    <t>新加坡国立大学暑期出国交流项目</t>
  </si>
  <si>
    <t>U202312028</t>
  </si>
  <si>
    <t>刘立三</t>
  </si>
  <si>
    <t>水电2303班</t>
  </si>
  <si>
    <t>MathorCup高校数学建模挑战赛全国二等奖</t>
  </si>
  <si>
    <t>全国智慧城市与智能建造大学生创新创业竞赛二等奖</t>
  </si>
  <si>
    <t>43</t>
  </si>
  <si>
    <t>"中国电机工程学会杯"全国大学生电工数学建模竞赛</t>
  </si>
  <si>
    <t>45</t>
  </si>
  <si>
    <t>全国计算机等级考试四级</t>
  </si>
  <si>
    <t>64</t>
  </si>
  <si>
    <t>全国大学生数学竞赛湖北赛区赛二等奖</t>
  </si>
  <si>
    <t>65</t>
  </si>
  <si>
    <t>85</t>
  </si>
  <si>
    <t>11</t>
  </si>
  <si>
    <t>美国大学生数学建模竞赛H奖（2026）</t>
  </si>
  <si>
    <t>03</t>
  </si>
  <si>
    <t>“挑战杯”全国大学生课外学术科技作品竞赛一等奖</t>
  </si>
  <si>
    <t>35</t>
  </si>
  <si>
    <t>“盈建科杯”全国大学生智能建造数字化设计大赛</t>
  </si>
  <si>
    <t>32</t>
  </si>
  <si>
    <t>数维杯全国大学生数学竞赛</t>
  </si>
  <si>
    <t>U202312006</t>
  </si>
  <si>
    <t>胡明琪</t>
  </si>
  <si>
    <t>水电2302班</t>
  </si>
  <si>
    <t>25</t>
  </si>
  <si>
    <t>全国水利创新大赛特等奖</t>
  </si>
  <si>
    <t>数维杯全国大学生数学竞赛二等奖</t>
  </si>
  <si>
    <t>中国电机工程学会杯全国大学生电工数学建模竞赛</t>
  </si>
  <si>
    <t>80</t>
  </si>
  <si>
    <t>获发明专利</t>
  </si>
  <si>
    <t>本科特优生2025-2026</t>
  </si>
  <si>
    <t>美国大学生数学建模竞赛（2025）</t>
  </si>
  <si>
    <t>美国大学生数学建模竞赛（2026）</t>
  </si>
  <si>
    <t>U202312005</t>
  </si>
  <si>
    <t>陈慧</t>
  </si>
  <si>
    <t>U202312022</t>
  </si>
  <si>
    <t>熊晟茜</t>
  </si>
  <si>
    <t>全国大学生数学竞赛湖北省赛区二等'奖</t>
  </si>
  <si>
    <t>全国大学生水利创新设计大赛</t>
  </si>
  <si>
    <t>优秀共青团干2025-2026</t>
  </si>
  <si>
    <t>全国大学生结构设计信息技术大赛</t>
  </si>
  <si>
    <t>U202312019</t>
  </si>
  <si>
    <t>魏文涵</t>
  </si>
  <si>
    <t>“挑战杯”全国大学生课外学术科技作品竞赛二等奖</t>
  </si>
  <si>
    <t>2025优秀学生干部</t>
  </si>
  <si>
    <t>出国交流项目</t>
  </si>
  <si>
    <t>校三好</t>
  </si>
  <si>
    <r>
      <rPr>
        <sz val="11"/>
        <color rgb="FF000000"/>
        <rFont val="等线"/>
        <charset val="134"/>
      </rPr>
      <t>水创全国特等奖</t>
    </r>
    <r>
      <rPr>
        <sz val="11"/>
        <color rgb="FF000000"/>
        <rFont val="汉仪书宋二KW"/>
        <charset val="134"/>
      </rPr>
      <t>（</t>
    </r>
    <r>
      <rPr>
        <sz val="11"/>
        <color rgb="FF000000"/>
        <rFont val="等线"/>
        <charset val="134"/>
      </rPr>
      <t>2025</t>
    </r>
    <r>
      <rPr>
        <sz val="11"/>
        <color rgb="FF000000"/>
        <rFont val="汉仪书宋二KW"/>
        <charset val="134"/>
      </rPr>
      <t>）</t>
    </r>
  </si>
  <si>
    <t>U202312021</t>
  </si>
  <si>
    <t>邢浩</t>
  </si>
  <si>
    <t>获专利（2025）</t>
  </si>
  <si>
    <t>获专利（2026）</t>
  </si>
  <si>
    <t>U202312002</t>
  </si>
  <si>
    <t>杨欲翔</t>
  </si>
  <si>
    <t>水电2301班</t>
  </si>
  <si>
    <t>60</t>
  </si>
  <si>
    <t>2024年全国大学生龙舟竞标赛500米第三名</t>
  </si>
  <si>
    <t>2025年湖北省龙舟公开赛（武汉站）总成绩第五名</t>
  </si>
  <si>
    <t>2025年湖北省龙舟公开赛（黄冈站）500第二名</t>
  </si>
  <si>
    <t>0.75</t>
  </si>
  <si>
    <t>2025年湖北省龙舟公开赛（黄冈站）200第一名</t>
  </si>
  <si>
    <t>2025年湖北省龙舟公开赛（黄冈站）总成绩第一名</t>
  </si>
  <si>
    <t>2024年全国大学生龙舟竞标赛200米第四名</t>
  </si>
  <si>
    <t>2024年全国大学生龙舟竞标赛500米第四名</t>
  </si>
  <si>
    <t>2025年湖北省龙舟公开赛（随州站）500第四名</t>
  </si>
  <si>
    <t>2026年同城双星500米第二名</t>
  </si>
  <si>
    <t>2025年华中科技大学秋季运动会三项全能第一名</t>
  </si>
  <si>
    <t>2025年交通运输科技大赛校二等奖</t>
  </si>
  <si>
    <t>U202312009</t>
  </si>
  <si>
    <t>姜坤</t>
  </si>
  <si>
    <t>第三届“BETT”全国大学生英语词汇大赛三等奖</t>
  </si>
  <si>
    <t>0..5</t>
  </si>
  <si>
    <t>其他校级科技创新竞赛（水创校三等奖）</t>
  </si>
  <si>
    <t>U202311991</t>
  </si>
  <si>
    <t>马国峰</t>
  </si>
  <si>
    <t>15</t>
  </si>
  <si>
    <t>全国大学生结构设计竞赛省赛一等奖</t>
  </si>
  <si>
    <r>
      <rPr>
        <sz val="11"/>
        <color rgb="FF000000"/>
        <rFont val="等线"/>
        <charset val="134"/>
      </rPr>
      <t>其他校级科技创新竞赛</t>
    </r>
    <r>
      <rPr>
        <sz val="11"/>
        <color rgb="FF000000"/>
        <rFont val="汉仪书宋二KW"/>
        <charset val="134"/>
      </rPr>
      <t>（</t>
    </r>
    <r>
      <rPr>
        <sz val="11"/>
        <color rgb="FF000000"/>
        <rFont val="等线"/>
        <charset val="134"/>
      </rPr>
      <t>水创校三等奖</t>
    </r>
    <r>
      <rPr>
        <sz val="11"/>
        <color rgb="FF000000"/>
        <rFont val="汉仪书宋二KW"/>
        <charset val="134"/>
      </rPr>
      <t>）</t>
    </r>
  </si>
  <si>
    <t>U202311997</t>
  </si>
  <si>
    <t>吴荻</t>
  </si>
  <si>
    <t>全国大学生数学竞赛湖北省赛区三等奖</t>
  </si>
  <si>
    <t>结构模型设计大赛校赛二等奖</t>
  </si>
  <si>
    <t>U202311996</t>
  </si>
  <si>
    <t>文秋狄</t>
  </si>
  <si>
    <t>83.3</t>
  </si>
  <si>
    <t>3.7</t>
  </si>
  <si>
    <t>美国大学生数学建模竞赛s奖</t>
  </si>
  <si>
    <t>大学生创新创业项目省级优秀（国家级）</t>
  </si>
  <si>
    <t>U202312038</t>
  </si>
  <si>
    <t>张荣升</t>
  </si>
  <si>
    <t>U202312040</t>
  </si>
  <si>
    <t>郑子桥</t>
  </si>
  <si>
    <t>美国大学生数学建模竞赛</t>
  </si>
  <si>
    <t>U202312012</t>
  </si>
  <si>
    <t>廖心培</t>
  </si>
  <si>
    <t>英语四级口语考试A级</t>
  </si>
  <si>
    <t>U202312033</t>
  </si>
  <si>
    <t>向波</t>
  </si>
  <si>
    <t>81.94</t>
  </si>
  <si>
    <t>U202311984</t>
  </si>
  <si>
    <t>管子衡</t>
  </si>
  <si>
    <t>U202311994</t>
  </si>
  <si>
    <t>冉慧</t>
  </si>
  <si>
    <t>U202311982</t>
  </si>
  <si>
    <t>常骁戈</t>
  </si>
  <si>
    <t>5.20</t>
  </si>
  <si>
    <t>2023-2024校优秀学生干部</t>
  </si>
  <si>
    <t>澳大利亚暑期学术课程项目</t>
  </si>
  <si>
    <t>全国水利创新设计竞赛校赛三等奖</t>
  </si>
  <si>
    <t>结构模型设计竞赛校赛三等奖</t>
  </si>
  <si>
    <t>U202312036</t>
  </si>
  <si>
    <t>易朝亮</t>
  </si>
  <si>
    <t>U202312045</t>
  </si>
  <si>
    <t>朱玉坤</t>
  </si>
  <si>
    <t>U202312032</t>
  </si>
  <si>
    <t>温克晖</t>
  </si>
  <si>
    <t>U202311990</t>
  </si>
  <si>
    <t>柳子露</t>
  </si>
  <si>
    <t>2024-2025校三好学生</t>
  </si>
  <si>
    <t>全国水利创新大赛校赛三等奖</t>
  </si>
  <si>
    <t>U202312020</t>
  </si>
  <si>
    <t>肖杏妍</t>
  </si>
  <si>
    <t>“华数杯”全国大学生数学建模大赛</t>
  </si>
  <si>
    <t>U202312046</t>
  </si>
  <si>
    <t>朱字萍</t>
  </si>
  <si>
    <t>2023-2024优秀学生干部</t>
  </si>
  <si>
    <t>2024-2025优秀学生干部</t>
  </si>
  <si>
    <t>2025-2026优秀共青团干</t>
  </si>
  <si>
    <t>全国水利创新大赛校赛三等奖（校赛）</t>
  </si>
  <si>
    <t>U202312007</t>
  </si>
  <si>
    <t>黄敏婷</t>
  </si>
  <si>
    <t>4.4</t>
  </si>
  <si>
    <t>全国计算机等级考试</t>
  </si>
  <si>
    <t>新型实用专利</t>
  </si>
  <si>
    <t>“华数杯”全国大学生数学建模竞赛</t>
  </si>
  <si>
    <t>U202311995</t>
  </si>
  <si>
    <t>王乐</t>
  </si>
  <si>
    <t>澳大利亚暑期课程项目</t>
  </si>
  <si>
    <t>U202312034</t>
  </si>
  <si>
    <t>杨植焰</t>
  </si>
  <si>
    <t>0.9</t>
  </si>
  <si>
    <t>校级比赛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</si>
</sst>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#0.00"/>
    <numFmt numFmtId="178" formatCode="0.00_);[Red]\(0.00\)"/>
  </numFmts>
  <fonts count="42">
    <font>
      <sz val="11"/>
      <name val="等线"/>
      <charset val="134"/>
    </font>
    <font>
      <b/>
      <sz val="22"/>
      <name val="宋体"/>
      <charset val="134"/>
    </font>
    <font>
      <b/>
      <sz val="12"/>
      <name val="等线"/>
      <charset val="134"/>
    </font>
    <font>
      <b/>
      <sz val="10"/>
      <name val="等线"/>
      <charset val="134"/>
    </font>
    <font>
      <b/>
      <sz val="8"/>
      <name val="等线"/>
      <charset val="134"/>
    </font>
    <font>
      <b/>
      <sz val="11"/>
      <name val="等线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b/>
      <sz val="12"/>
      <color rgb="FF000000"/>
      <name val="等线"/>
      <charset val="134"/>
    </font>
    <font>
      <b/>
      <sz val="9"/>
      <name val="等线"/>
      <charset val="134"/>
    </font>
    <font>
      <b/>
      <sz val="11"/>
      <color rgb="FF000000"/>
      <name val="等线"/>
      <charset val="134"/>
    </font>
    <font>
      <sz val="8"/>
      <color rgb="FF000000"/>
      <name val="等线"/>
      <charset val="134"/>
    </font>
    <font>
      <sz val="10"/>
      <color rgb="FF000000"/>
      <name val="simhei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汉仪书宋二KW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2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shrinkToFi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 shrinkToFit="1"/>
    </xf>
    <xf numFmtId="10" fontId="6" fillId="0" borderId="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wrapText="1" shrinkToFit="1"/>
    </xf>
    <xf numFmtId="0" fontId="9" fillId="0" borderId="3" xfId="0" applyFont="1" applyBorder="1">
      <alignment vertical="center"/>
    </xf>
    <xf numFmtId="0" fontId="0" fillId="0" borderId="3" xfId="0" applyBorder="1">
      <alignment vertical="center"/>
    </xf>
    <xf numFmtId="177" fontId="6" fillId="2" borderId="3" xfId="0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horizontal="center" vertical="center" shrinkToFit="1"/>
    </xf>
    <xf numFmtId="10" fontId="6" fillId="2" borderId="3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 shrinkToFit="1"/>
    </xf>
    <xf numFmtId="10" fontId="7" fillId="0" borderId="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 shrinkToFit="1"/>
    </xf>
    <xf numFmtId="10" fontId="6" fillId="0" borderId="5" xfId="0" applyNumberFormat="1" applyFont="1" applyBorder="1" applyAlignment="1">
      <alignment horizontal="center" vertical="center" shrinkToFit="1"/>
    </xf>
    <xf numFmtId="49" fontId="7" fillId="2" borderId="7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4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 shrinkToFit="1"/>
    </xf>
    <xf numFmtId="0" fontId="18" fillId="0" borderId="0" xfId="0" applyFont="1">
      <alignment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 wrapText="1"/>
    </xf>
    <xf numFmtId="176" fontId="19" fillId="2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 wrapText="1"/>
    </xf>
    <xf numFmtId="176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10" fontId="6" fillId="0" borderId="3" xfId="0" applyNumberFormat="1" applyFont="1" applyBorder="1" applyAlignment="1">
      <alignment vertical="center" shrinkToFit="1"/>
    </xf>
    <xf numFmtId="0" fontId="18" fillId="2" borderId="4" xfId="0" applyFont="1" applyFill="1" applyBorder="1" applyAlignment="1">
      <alignment horizontal="center" vertical="center"/>
    </xf>
    <xf numFmtId="178" fontId="18" fillId="0" borderId="3" xfId="0" applyNumberFormat="1" applyFont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wrapText="1"/>
    </xf>
    <xf numFmtId="178" fontId="18" fillId="0" borderId="2" xfId="0" applyNumberFormat="1" applyFont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Border="1" applyAlignment="1">
      <alignment vertical="center" shrinkToFit="1"/>
    </xf>
    <xf numFmtId="177" fontId="18" fillId="0" borderId="2" xfId="0" applyNumberFormat="1" applyFont="1" applyBorder="1" applyAlignment="1">
      <alignment horizontal="center" vertical="center"/>
    </xf>
    <xf numFmtId="178" fontId="18" fillId="0" borderId="2" xfId="0" applyNumberFormat="1" applyFont="1" applyBorder="1" applyAlignment="1">
      <alignment vertical="center" shrinkToFit="1"/>
    </xf>
    <xf numFmtId="0" fontId="15" fillId="2" borderId="3" xfId="0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85" zoomScaleNormal="85" topLeftCell="C1" workbookViewId="0">
      <selection activeCell="G28" sqref="G28"/>
    </sheetView>
  </sheetViews>
  <sheetFormatPr defaultColWidth="9" defaultRowHeight="14" outlineLevelRow="7"/>
  <cols>
    <col min="2" max="2" width="13.775" customWidth="1"/>
    <col min="3" max="3" width="23.8833333333333" customWidth="1"/>
    <col min="4" max="4" width="20.3333333333333" customWidth="1"/>
    <col min="5" max="5" width="12" customWidth="1"/>
    <col min="6" max="6" width="10.775" customWidth="1"/>
    <col min="7" max="7" width="12.1083333333333" customWidth="1"/>
    <col min="8" max="8" width="12.1083333333333" style="37" customWidth="1"/>
    <col min="9" max="9" width="19" customWidth="1"/>
    <col min="10" max="10" width="10" customWidth="1"/>
    <col min="11" max="11" width="45.1083333333333" customWidth="1"/>
    <col min="12" max="12" width="10.3333333333333" customWidth="1"/>
    <col min="14" max="14" width="42.775" customWidth="1"/>
    <col min="17" max="17" width="14.775" customWidth="1"/>
    <col min="20" max="20" width="27.775" customWidth="1"/>
    <col min="23" max="23" width="35" customWidth="1"/>
  </cols>
  <sheetData>
    <row r="1" s="80" customFormat="1" ht="27.5" spans="1:2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="80" customFormat="1" ht="15.5" spans="1:24">
      <c r="A2" s="39" t="s">
        <v>1</v>
      </c>
      <c r="B2" s="39" t="s">
        <v>2</v>
      </c>
      <c r="C2" s="39" t="s">
        <v>3</v>
      </c>
      <c r="D2" s="39" t="s">
        <v>4</v>
      </c>
      <c r="E2" s="81" t="s">
        <v>5</v>
      </c>
      <c r="F2" s="82" t="s">
        <v>6</v>
      </c>
      <c r="G2" s="10" t="s">
        <v>7</v>
      </c>
      <c r="H2" s="88" t="s">
        <v>8</v>
      </c>
      <c r="I2" s="84" t="s">
        <v>9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</row>
    <row r="3" s="80" customFormat="1" ht="36" customHeight="1" spans="1:24">
      <c r="A3" s="39"/>
      <c r="B3" s="39"/>
      <c r="C3" s="39"/>
      <c r="D3" s="39"/>
      <c r="E3" s="81"/>
      <c r="F3" s="82"/>
      <c r="G3" s="10"/>
      <c r="H3" s="88"/>
      <c r="I3" s="84"/>
      <c r="J3" s="10" t="s">
        <v>15</v>
      </c>
      <c r="K3" s="10" t="s">
        <v>16</v>
      </c>
      <c r="L3" s="10" t="s">
        <v>17</v>
      </c>
      <c r="M3" s="10" t="s">
        <v>15</v>
      </c>
      <c r="N3" s="10" t="s">
        <v>16</v>
      </c>
      <c r="O3" s="10" t="s">
        <v>17</v>
      </c>
      <c r="P3" s="10" t="s">
        <v>15</v>
      </c>
      <c r="Q3" s="10" t="s">
        <v>16</v>
      </c>
      <c r="R3" s="10" t="s">
        <v>17</v>
      </c>
      <c r="S3" s="10" t="s">
        <v>15</v>
      </c>
      <c r="T3" s="10" t="s">
        <v>16</v>
      </c>
      <c r="U3" s="10" t="s">
        <v>17</v>
      </c>
      <c r="V3" s="10" t="s">
        <v>15</v>
      </c>
      <c r="W3" s="10" t="s">
        <v>16</v>
      </c>
      <c r="X3" s="10" t="s">
        <v>17</v>
      </c>
    </row>
    <row r="4" s="80" customFormat="1" ht="15" spans="1:24">
      <c r="A4" s="18">
        <v>1</v>
      </c>
      <c r="B4" s="108" t="s">
        <v>18</v>
      </c>
      <c r="C4" s="108" t="s">
        <v>19</v>
      </c>
      <c r="D4" s="108" t="s">
        <v>20</v>
      </c>
      <c r="E4" s="108">
        <v>87.29</v>
      </c>
      <c r="F4" s="108" t="s">
        <v>21</v>
      </c>
      <c r="G4" s="108">
        <f>E4+0.3*F4</f>
        <v>88.7</v>
      </c>
      <c r="H4" s="23">
        <f>F4*0.3/G4</f>
        <v>0.0158962795941375</v>
      </c>
      <c r="I4" s="52" t="s">
        <v>22</v>
      </c>
      <c r="J4" s="108" t="s">
        <v>23</v>
      </c>
      <c r="K4" s="108" t="s">
        <v>24</v>
      </c>
      <c r="L4" s="108" t="s">
        <v>25</v>
      </c>
      <c r="M4" s="108" t="s">
        <v>26</v>
      </c>
      <c r="N4" s="108" t="s">
        <v>27</v>
      </c>
      <c r="O4" s="108" t="s">
        <v>28</v>
      </c>
      <c r="P4" s="108" t="s">
        <v>29</v>
      </c>
      <c r="Q4" s="108" t="s">
        <v>30</v>
      </c>
      <c r="R4" s="108" t="s">
        <v>31</v>
      </c>
      <c r="S4" s="108" t="s">
        <v>32</v>
      </c>
      <c r="T4" s="108" t="s">
        <v>33</v>
      </c>
      <c r="U4" s="108" t="s">
        <v>34</v>
      </c>
      <c r="V4" s="108"/>
      <c r="W4" s="108" t="s">
        <v>35</v>
      </c>
      <c r="X4" s="108" t="s">
        <v>36</v>
      </c>
    </row>
    <row r="5" s="80" customFormat="1" ht="15" spans="1:24">
      <c r="A5" s="18">
        <v>2</v>
      </c>
      <c r="B5" s="108" t="s">
        <v>37</v>
      </c>
      <c r="C5" s="108" t="s">
        <v>38</v>
      </c>
      <c r="D5" s="108" t="s">
        <v>20</v>
      </c>
      <c r="E5" s="108">
        <v>86.15</v>
      </c>
      <c r="F5" s="108">
        <v>0.8</v>
      </c>
      <c r="G5" s="108">
        <f>E5+0.3*F5</f>
        <v>86.39</v>
      </c>
      <c r="H5" s="23">
        <f>F5*0.3/G5</f>
        <v>0.00277809931705058</v>
      </c>
      <c r="I5" s="52" t="s">
        <v>22</v>
      </c>
      <c r="J5" s="108" t="s">
        <v>29</v>
      </c>
      <c r="K5" s="108" t="s">
        <v>39</v>
      </c>
      <c r="L5" s="108" t="s">
        <v>40</v>
      </c>
      <c r="M5" s="108" t="s">
        <v>32</v>
      </c>
      <c r="N5" s="108" t="s">
        <v>41</v>
      </c>
      <c r="O5" s="108" t="s">
        <v>34</v>
      </c>
      <c r="P5" s="108"/>
      <c r="Q5" s="108"/>
      <c r="R5" s="108"/>
      <c r="S5" s="120"/>
      <c r="T5" s="121"/>
      <c r="U5" s="120"/>
      <c r="V5" s="120"/>
      <c r="W5" s="27"/>
      <c r="X5" s="120"/>
    </row>
    <row r="6" s="80" customFormat="1" ht="15" spans="1:24">
      <c r="A6" s="18">
        <v>3</v>
      </c>
      <c r="B6" s="108" t="s">
        <v>42</v>
      </c>
      <c r="C6" s="108" t="s">
        <v>43</v>
      </c>
      <c r="D6" s="108" t="s">
        <v>20</v>
      </c>
      <c r="E6" s="108">
        <v>84.24</v>
      </c>
      <c r="F6" s="108" t="s">
        <v>44</v>
      </c>
      <c r="G6" s="108">
        <f>E6+0.3*F6</f>
        <v>85.5</v>
      </c>
      <c r="H6" s="23">
        <f>F6*0.3/G6</f>
        <v>0.0147368421052632</v>
      </c>
      <c r="I6" s="52" t="s">
        <v>22</v>
      </c>
      <c r="J6" s="108" t="s">
        <v>23</v>
      </c>
      <c r="K6" s="108" t="s">
        <v>24</v>
      </c>
      <c r="L6" s="108" t="s">
        <v>25</v>
      </c>
      <c r="M6" s="108" t="s">
        <v>26</v>
      </c>
      <c r="N6" s="108" t="s">
        <v>27</v>
      </c>
      <c r="O6" s="108" t="s">
        <v>28</v>
      </c>
      <c r="P6" s="108" t="s">
        <v>29</v>
      </c>
      <c r="Q6" s="108" t="s">
        <v>30</v>
      </c>
      <c r="R6" s="108" t="s">
        <v>31</v>
      </c>
      <c r="S6" s="108"/>
      <c r="T6" s="108" t="s">
        <v>35</v>
      </c>
      <c r="U6" s="108" t="s">
        <v>36</v>
      </c>
      <c r="V6" s="120"/>
      <c r="W6" s="120"/>
      <c r="X6" s="120"/>
    </row>
    <row r="7" s="80" customFormat="1" ht="15" spans="1:24">
      <c r="A7" s="18">
        <v>4</v>
      </c>
      <c r="B7" s="108" t="s">
        <v>45</v>
      </c>
      <c r="C7" s="108" t="s">
        <v>46</v>
      </c>
      <c r="D7" s="108" t="s">
        <v>20</v>
      </c>
      <c r="E7" s="108">
        <v>84.08</v>
      </c>
      <c r="F7" s="108">
        <v>0.1</v>
      </c>
      <c r="G7" s="108">
        <f>E7+0.3*F7</f>
        <v>84.11</v>
      </c>
      <c r="H7" s="23">
        <f>F7*0.3/G7</f>
        <v>0.000356675781714422</v>
      </c>
      <c r="I7" s="52" t="s">
        <v>22</v>
      </c>
      <c r="J7" s="108">
        <v>124</v>
      </c>
      <c r="K7" s="108" t="s">
        <v>30</v>
      </c>
      <c r="L7" s="108" t="s">
        <v>31</v>
      </c>
      <c r="M7" s="108"/>
      <c r="N7" s="108"/>
      <c r="O7" s="108"/>
      <c r="P7" s="108"/>
      <c r="Q7" s="108"/>
      <c r="R7" s="108"/>
      <c r="S7" s="120"/>
      <c r="T7" s="121"/>
      <c r="U7" s="120"/>
      <c r="V7" s="120"/>
      <c r="W7" s="120"/>
      <c r="X7" s="120"/>
    </row>
    <row r="8" ht="15" customHeight="1" spans="1:24">
      <c r="A8" s="18">
        <v>5</v>
      </c>
      <c r="B8" s="108" t="s">
        <v>47</v>
      </c>
      <c r="C8" s="108" t="s">
        <v>48</v>
      </c>
      <c r="D8" s="108" t="s">
        <v>20</v>
      </c>
      <c r="E8" s="108">
        <v>82.66</v>
      </c>
      <c r="F8" s="108" t="s">
        <v>49</v>
      </c>
      <c r="G8" s="108">
        <f>E8+0.3*F8</f>
        <v>82.99</v>
      </c>
      <c r="H8" s="108" t="s">
        <v>50</v>
      </c>
      <c r="I8" s="108" t="s">
        <v>51</v>
      </c>
      <c r="J8" s="108" t="s">
        <v>26</v>
      </c>
      <c r="K8" s="108" t="s">
        <v>52</v>
      </c>
      <c r="L8" s="46">
        <v>0.4</v>
      </c>
      <c r="M8" s="108" t="s">
        <v>26</v>
      </c>
      <c r="N8" s="108" t="s">
        <v>53</v>
      </c>
      <c r="O8" s="108" t="s">
        <v>28</v>
      </c>
      <c r="P8" s="108" t="s">
        <v>29</v>
      </c>
      <c r="Q8" s="108" t="s">
        <v>30</v>
      </c>
      <c r="R8" s="108" t="s">
        <v>31</v>
      </c>
      <c r="S8" s="29"/>
      <c r="T8" s="29"/>
      <c r="U8" s="29"/>
      <c r="V8" s="29"/>
      <c r="W8" s="29"/>
      <c r="X8" s="29"/>
    </row>
  </sheetData>
  <sheetProtection formatCells="0" formatColumns="0" formatRows="0" insertRows="0" insertColumns="0" insertHyperlinks="0" deleteColumns="0" deleteRows="0" sort="0" autoFilter="0" pivotTables="0"/>
  <mergeCells count="15">
    <mergeCell ref="A1:X1"/>
    <mergeCell ref="J2:L2"/>
    <mergeCell ref="M2:O2"/>
    <mergeCell ref="P2:R2"/>
    <mergeCell ref="S2:U2"/>
    <mergeCell ref="V2:X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workbookViewId="0">
      <selection activeCell="K24" sqref="K24"/>
    </sheetView>
  </sheetViews>
  <sheetFormatPr defaultColWidth="9" defaultRowHeight="14" outlineLevelRow="7"/>
  <cols>
    <col min="1" max="1" width="6.775" customWidth="1"/>
    <col min="2" max="2" width="13.1083333333333" customWidth="1"/>
    <col min="4" max="4" width="21.6666666666667" customWidth="1"/>
    <col min="5" max="5" width="11.4416666666667" customWidth="1"/>
    <col min="8" max="8" width="10.4416666666667" customWidth="1"/>
    <col min="9" max="9" width="15.6666666666667" customWidth="1"/>
    <col min="11" max="11" width="36.5583333333333" customWidth="1"/>
    <col min="14" max="14" width="11.5583333333333" customWidth="1"/>
    <col min="17" max="17" width="12.1083333333333" customWidth="1"/>
    <col min="20" max="20" width="11.4416666666667" customWidth="1"/>
  </cols>
  <sheetData>
    <row r="1" ht="27.5" spans="1:2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="95" customFormat="1" spans="1:21">
      <c r="A2" s="96" t="s">
        <v>1</v>
      </c>
      <c r="B2" s="96" t="s">
        <v>2</v>
      </c>
      <c r="C2" s="96" t="s">
        <v>3</v>
      </c>
      <c r="D2" s="96" t="s">
        <v>4</v>
      </c>
      <c r="E2" s="97" t="s">
        <v>5</v>
      </c>
      <c r="F2" s="98" t="s">
        <v>6</v>
      </c>
      <c r="G2" s="99" t="s">
        <v>7</v>
      </c>
      <c r="H2" s="100" t="s">
        <v>8</v>
      </c>
      <c r="I2" s="99" t="s">
        <v>9</v>
      </c>
      <c r="J2" s="101" t="s">
        <v>10</v>
      </c>
      <c r="K2" s="101"/>
      <c r="L2" s="101"/>
      <c r="M2" s="101" t="s">
        <v>11</v>
      </c>
      <c r="N2" s="101"/>
      <c r="O2" s="101"/>
      <c r="P2" s="101" t="s">
        <v>12</v>
      </c>
      <c r="Q2" s="101"/>
      <c r="R2" s="101"/>
      <c r="S2" s="101" t="s">
        <v>13</v>
      </c>
      <c r="T2" s="101"/>
      <c r="U2" s="101"/>
    </row>
    <row r="3" s="95" customFormat="1" ht="28.95" customHeight="1" spans="1:21">
      <c r="A3" s="102"/>
      <c r="B3" s="102"/>
      <c r="C3" s="102"/>
      <c r="D3" s="102"/>
      <c r="E3" s="103"/>
      <c r="F3" s="104"/>
      <c r="G3" s="105"/>
      <c r="H3" s="101"/>
      <c r="I3" s="105"/>
      <c r="J3" s="101" t="s">
        <v>15</v>
      </c>
      <c r="K3" s="101" t="s">
        <v>16</v>
      </c>
      <c r="L3" s="101" t="s">
        <v>17</v>
      </c>
      <c r="M3" s="101" t="s">
        <v>15</v>
      </c>
      <c r="N3" s="101" t="s">
        <v>16</v>
      </c>
      <c r="O3" s="101" t="s">
        <v>17</v>
      </c>
      <c r="P3" s="101" t="s">
        <v>15</v>
      </c>
      <c r="Q3" s="101" t="s">
        <v>16</v>
      </c>
      <c r="R3" s="101" t="s">
        <v>17</v>
      </c>
      <c r="S3" s="101" t="s">
        <v>15</v>
      </c>
      <c r="T3" s="101" t="s">
        <v>16</v>
      </c>
      <c r="U3" s="101" t="s">
        <v>17</v>
      </c>
    </row>
    <row r="4" s="95" customFormat="1" ht="16.05" customHeight="1" spans="1:21">
      <c r="A4" s="106" t="s">
        <v>54</v>
      </c>
      <c r="B4" s="106" t="s">
        <v>55</v>
      </c>
      <c r="C4" s="106" t="s">
        <v>56</v>
      </c>
      <c r="D4" s="106" t="s">
        <v>57</v>
      </c>
      <c r="E4" s="107">
        <v>76.39</v>
      </c>
      <c r="F4" s="106" t="s">
        <v>58</v>
      </c>
      <c r="G4" s="108">
        <f t="shared" ref="G4:G8" si="0">E4+0.3*F4</f>
        <v>76.39</v>
      </c>
      <c r="H4" s="109">
        <f t="shared" ref="H4:H8" si="1">F4*0.3/G4</f>
        <v>0</v>
      </c>
      <c r="I4" s="110" t="s">
        <v>22</v>
      </c>
      <c r="J4" s="106"/>
      <c r="K4" s="106"/>
      <c r="L4" s="101"/>
      <c r="M4" s="101"/>
      <c r="N4" s="101"/>
      <c r="O4" s="101"/>
      <c r="P4" s="101"/>
      <c r="Q4" s="101"/>
      <c r="R4" s="101"/>
      <c r="S4" s="101"/>
      <c r="T4" s="101"/>
      <c r="U4" s="101"/>
    </row>
    <row r="5" s="95" customFormat="1" ht="15" spans="1:21">
      <c r="A5" s="106" t="s">
        <v>25</v>
      </c>
      <c r="B5" s="106" t="s">
        <v>59</v>
      </c>
      <c r="C5" s="106" t="s">
        <v>60</v>
      </c>
      <c r="D5" s="106" t="s">
        <v>57</v>
      </c>
      <c r="E5" s="107">
        <v>74.1</v>
      </c>
      <c r="F5" s="111">
        <v>0.5</v>
      </c>
      <c r="G5" s="108">
        <f t="shared" si="0"/>
        <v>74.25</v>
      </c>
      <c r="H5" s="109">
        <f t="shared" si="1"/>
        <v>0.00202020202020202</v>
      </c>
      <c r="I5" s="110" t="s">
        <v>22</v>
      </c>
      <c r="J5" s="106">
        <v>130</v>
      </c>
      <c r="K5" s="106" t="s">
        <v>61</v>
      </c>
      <c r="L5" s="106">
        <v>0.5</v>
      </c>
      <c r="M5" s="101"/>
      <c r="N5" s="101"/>
      <c r="O5" s="101"/>
      <c r="P5" s="101"/>
      <c r="Q5" s="101"/>
      <c r="R5" s="101"/>
      <c r="S5" s="101"/>
      <c r="T5" s="101"/>
      <c r="U5" s="101"/>
    </row>
    <row r="6" s="95" customFormat="1" ht="15" spans="1:21">
      <c r="A6" s="106" t="s">
        <v>62</v>
      </c>
      <c r="B6" s="106" t="s">
        <v>63</v>
      </c>
      <c r="C6" s="106" t="s">
        <v>64</v>
      </c>
      <c r="D6" s="106" t="s">
        <v>65</v>
      </c>
      <c r="E6" s="107">
        <v>72.79</v>
      </c>
      <c r="F6" s="111">
        <v>0</v>
      </c>
      <c r="G6" s="108">
        <f t="shared" si="0"/>
        <v>72.79</v>
      </c>
      <c r="H6" s="109">
        <f t="shared" si="1"/>
        <v>0</v>
      </c>
      <c r="I6" s="106" t="s">
        <v>66</v>
      </c>
      <c r="J6" s="106"/>
      <c r="K6" s="106"/>
      <c r="L6" s="106"/>
      <c r="M6" s="101"/>
      <c r="N6" s="101"/>
      <c r="O6" s="101"/>
      <c r="P6" s="101"/>
      <c r="Q6" s="101"/>
      <c r="R6" s="101"/>
      <c r="S6" s="101"/>
      <c r="T6" s="101"/>
      <c r="U6" s="101"/>
    </row>
    <row r="7" s="95" customFormat="1" ht="15" spans="1:21">
      <c r="A7" s="112" t="s">
        <v>67</v>
      </c>
      <c r="B7" s="112" t="s">
        <v>68</v>
      </c>
      <c r="C7" s="112" t="s">
        <v>69</v>
      </c>
      <c r="D7" s="112" t="s">
        <v>57</v>
      </c>
      <c r="E7" s="113">
        <v>71.14</v>
      </c>
      <c r="F7" s="114">
        <v>0</v>
      </c>
      <c r="G7" s="115">
        <f t="shared" si="0"/>
        <v>71.14</v>
      </c>
      <c r="H7" s="116">
        <f t="shared" si="1"/>
        <v>0</v>
      </c>
      <c r="I7" s="110"/>
      <c r="J7" s="112"/>
      <c r="K7" s="112"/>
      <c r="L7" s="117"/>
      <c r="M7" s="114"/>
      <c r="N7" s="118"/>
      <c r="O7" s="112"/>
      <c r="P7" s="112"/>
      <c r="Q7" s="112"/>
      <c r="R7" s="117"/>
      <c r="S7" s="114"/>
      <c r="T7" s="118"/>
      <c r="U7" s="112"/>
    </row>
    <row r="8" ht="15" spans="1:21">
      <c r="A8" s="106" t="s">
        <v>70</v>
      </c>
      <c r="B8" s="106" t="s">
        <v>71</v>
      </c>
      <c r="C8" s="106" t="s">
        <v>72</v>
      </c>
      <c r="D8" s="106" t="s">
        <v>73</v>
      </c>
      <c r="E8" s="119">
        <v>69.92</v>
      </c>
      <c r="F8" s="111">
        <v>0</v>
      </c>
      <c r="G8" s="108">
        <f t="shared" si="0"/>
        <v>69.92</v>
      </c>
      <c r="H8" s="109">
        <f t="shared" si="1"/>
        <v>0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</sheetData>
  <sheetProtection formatCells="0" formatColumns="0" formatRows="0" insertRows="0" insertColumns="0" insertHyperlinks="0" deleteColumns="0" deleteRows="0" sort="0" autoFilter="0" pivotTables="0"/>
  <mergeCells count="14">
    <mergeCell ref="A1:U1"/>
    <mergeCell ref="J2:L2"/>
    <mergeCell ref="M2:O2"/>
    <mergeCell ref="P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zoomScale="85" zoomScaleNormal="85" workbookViewId="0">
      <selection activeCell="I22" sqref="I22"/>
    </sheetView>
  </sheetViews>
  <sheetFormatPr defaultColWidth="9" defaultRowHeight="14"/>
  <cols>
    <col min="2" max="2" width="15.775" customWidth="1"/>
    <col min="3" max="3" width="17" customWidth="1"/>
    <col min="4" max="4" width="16.4416666666667" customWidth="1"/>
    <col min="9" max="9" width="18.4416666666667" customWidth="1"/>
    <col min="11" max="11" width="45" customWidth="1"/>
    <col min="14" max="14" width="48.775" customWidth="1"/>
    <col min="17" max="17" width="31.1083333333333" customWidth="1"/>
    <col min="20" max="20" width="36.775" customWidth="1"/>
    <col min="22" max="22" width="15.1083333333333" customWidth="1"/>
    <col min="23" max="23" width="40.2166666666667" customWidth="1"/>
    <col min="24" max="24" width="11.1083333333333" customWidth="1"/>
    <col min="25" max="25" width="9.10833333333333" customWidth="1"/>
    <col min="26" max="26" width="28.775" customWidth="1"/>
    <col min="27" max="27" width="9.775" customWidth="1"/>
    <col min="28" max="28" width="8.775" customWidth="1"/>
    <col min="29" max="29" width="47.5583333333333" customWidth="1"/>
    <col min="30" max="30" width="14.3333333333333" customWidth="1"/>
  </cols>
  <sheetData>
    <row r="1" ht="27.5" spans="1:30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ht="15.5" spans="1:30">
      <c r="A2" s="39" t="s">
        <v>1</v>
      </c>
      <c r="B2" s="39" t="s">
        <v>2</v>
      </c>
      <c r="C2" s="39" t="s">
        <v>3</v>
      </c>
      <c r="D2" s="39" t="s">
        <v>4</v>
      </c>
      <c r="E2" s="81" t="s">
        <v>5</v>
      </c>
      <c r="F2" s="82" t="s">
        <v>6</v>
      </c>
      <c r="G2" s="10" t="s">
        <v>7</v>
      </c>
      <c r="H2" s="8" t="s">
        <v>8</v>
      </c>
      <c r="I2" s="10" t="s">
        <v>9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  <c r="Y2" s="10" t="s">
        <v>74</v>
      </c>
      <c r="Z2" s="10"/>
      <c r="AA2" s="10"/>
      <c r="AB2" s="10" t="s">
        <v>75</v>
      </c>
      <c r="AC2" s="10"/>
      <c r="AD2" s="10"/>
    </row>
    <row r="3" ht="15.5" spans="1:30">
      <c r="A3" s="39"/>
      <c r="B3" s="39"/>
      <c r="C3" s="39"/>
      <c r="D3" s="39"/>
      <c r="E3" s="81"/>
      <c r="F3" s="82"/>
      <c r="G3" s="10"/>
      <c r="H3" s="16"/>
      <c r="I3" s="10"/>
      <c r="J3" s="42" t="s">
        <v>15</v>
      </c>
      <c r="K3" s="42" t="s">
        <v>16</v>
      </c>
      <c r="L3" s="42" t="s">
        <v>17</v>
      </c>
      <c r="M3" s="42" t="s">
        <v>15</v>
      </c>
      <c r="N3" s="42" t="s">
        <v>16</v>
      </c>
      <c r="O3" s="42" t="s">
        <v>17</v>
      </c>
      <c r="P3" s="42" t="s">
        <v>15</v>
      </c>
      <c r="Q3" s="42" t="s">
        <v>16</v>
      </c>
      <c r="R3" s="42" t="s">
        <v>17</v>
      </c>
      <c r="S3" s="42" t="s">
        <v>15</v>
      </c>
      <c r="T3" s="42" t="s">
        <v>16</v>
      </c>
      <c r="U3" s="42" t="s">
        <v>17</v>
      </c>
      <c r="V3" s="10" t="s">
        <v>15</v>
      </c>
      <c r="W3" s="10" t="s">
        <v>16</v>
      </c>
      <c r="X3" s="10" t="s">
        <v>17</v>
      </c>
      <c r="Y3" s="10" t="s">
        <v>15</v>
      </c>
      <c r="Z3" s="10" t="s">
        <v>16</v>
      </c>
      <c r="AA3" s="10" t="s">
        <v>17</v>
      </c>
      <c r="AB3" s="10" t="s">
        <v>15</v>
      </c>
      <c r="AC3" s="10" t="s">
        <v>16</v>
      </c>
      <c r="AD3" s="10" t="s">
        <v>17</v>
      </c>
    </row>
    <row r="4" ht="15.5" spans="1:30">
      <c r="A4" s="26">
        <v>1</v>
      </c>
      <c r="B4" s="20" t="s">
        <v>76</v>
      </c>
      <c r="C4" s="24" t="s">
        <v>77</v>
      </c>
      <c r="D4" s="20" t="s">
        <v>65</v>
      </c>
      <c r="E4" s="22">
        <v>87.92</v>
      </c>
      <c r="F4" s="22">
        <f t="shared" ref="F4:F6" si="0">L4+O4+R4+U4+X4+AA4+AD4</f>
        <v>6.8</v>
      </c>
      <c r="G4" s="22">
        <f t="shared" ref="G4" si="1">E4+0.3*F4</f>
        <v>89.96</v>
      </c>
      <c r="H4" s="23">
        <f t="shared" ref="H4:H6" si="2">F4*0.3/G4</f>
        <v>0.0226767452200978</v>
      </c>
      <c r="I4" s="93" t="s">
        <v>22</v>
      </c>
      <c r="J4" s="20" t="s">
        <v>78</v>
      </c>
      <c r="K4" s="20" t="s">
        <v>79</v>
      </c>
      <c r="L4" s="20" t="s">
        <v>36</v>
      </c>
      <c r="M4" s="20" t="s">
        <v>80</v>
      </c>
      <c r="N4" s="19" t="s">
        <v>81</v>
      </c>
      <c r="O4" s="20" t="s">
        <v>36</v>
      </c>
      <c r="P4" s="20" t="s">
        <v>26</v>
      </c>
      <c r="Q4" s="20" t="s">
        <v>82</v>
      </c>
      <c r="R4" s="20" t="s">
        <v>83</v>
      </c>
      <c r="S4" s="20" t="s">
        <v>29</v>
      </c>
      <c r="T4" s="20" t="s">
        <v>84</v>
      </c>
      <c r="U4" s="20" t="s">
        <v>34</v>
      </c>
      <c r="V4" s="20" t="s">
        <v>85</v>
      </c>
      <c r="W4" s="20" t="s">
        <v>86</v>
      </c>
      <c r="X4" s="20" t="s">
        <v>54</v>
      </c>
      <c r="Y4" s="20" t="s">
        <v>32</v>
      </c>
      <c r="Z4" s="20" t="s">
        <v>87</v>
      </c>
      <c r="AA4" s="20" t="s">
        <v>34</v>
      </c>
      <c r="AB4" s="20" t="s">
        <v>88</v>
      </c>
      <c r="AC4" s="19" t="s">
        <v>89</v>
      </c>
      <c r="AD4" s="20" t="s">
        <v>54</v>
      </c>
    </row>
    <row r="5" ht="15.5" spans="1:30">
      <c r="A5" s="26">
        <v>2</v>
      </c>
      <c r="B5" s="20" t="s">
        <v>90</v>
      </c>
      <c r="C5" s="20" t="s">
        <v>91</v>
      </c>
      <c r="D5" s="20" t="s">
        <v>57</v>
      </c>
      <c r="E5" s="22">
        <v>87.54</v>
      </c>
      <c r="F5" s="22">
        <f t="shared" si="0"/>
        <v>1</v>
      </c>
      <c r="G5" s="22">
        <f t="shared" ref="G5:G11" si="3">E5+0.3*F5</f>
        <v>87.84</v>
      </c>
      <c r="H5" s="23">
        <f t="shared" si="2"/>
        <v>0.00341530054644809</v>
      </c>
      <c r="I5" s="93" t="s">
        <v>22</v>
      </c>
      <c r="J5" s="20" t="s">
        <v>80</v>
      </c>
      <c r="K5" s="19" t="s">
        <v>92</v>
      </c>
      <c r="L5" s="20" t="s">
        <v>34</v>
      </c>
      <c r="M5" s="20" t="s">
        <v>80</v>
      </c>
      <c r="N5" s="19" t="s">
        <v>93</v>
      </c>
      <c r="O5" s="20" t="s">
        <v>34</v>
      </c>
      <c r="P5" s="20"/>
      <c r="Q5" s="20"/>
      <c r="R5" s="20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ht="15.5" spans="1:30">
      <c r="A6" s="26">
        <v>3</v>
      </c>
      <c r="B6" s="20" t="s">
        <v>94</v>
      </c>
      <c r="C6" s="24" t="s">
        <v>95</v>
      </c>
      <c r="D6" s="20" t="s">
        <v>65</v>
      </c>
      <c r="E6" s="22">
        <v>84.78</v>
      </c>
      <c r="F6" s="22">
        <f t="shared" si="0"/>
        <v>2.8</v>
      </c>
      <c r="G6" s="22">
        <f t="shared" si="3"/>
        <v>85.62</v>
      </c>
      <c r="H6" s="23">
        <f t="shared" si="2"/>
        <v>0.00981079187105816</v>
      </c>
      <c r="I6" s="93" t="s">
        <v>22</v>
      </c>
      <c r="J6" s="20" t="s">
        <v>78</v>
      </c>
      <c r="K6" s="20" t="s">
        <v>79</v>
      </c>
      <c r="L6" s="20" t="s">
        <v>36</v>
      </c>
      <c r="M6" s="20" t="s">
        <v>26</v>
      </c>
      <c r="N6" s="20" t="s">
        <v>82</v>
      </c>
      <c r="O6" s="20" t="s">
        <v>83</v>
      </c>
      <c r="P6" s="20" t="s">
        <v>29</v>
      </c>
      <c r="Q6" s="20" t="s">
        <v>84</v>
      </c>
      <c r="R6" s="20" t="s">
        <v>34</v>
      </c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ht="15" spans="1:30">
      <c r="A7" s="26">
        <v>4</v>
      </c>
      <c r="B7" s="20" t="s">
        <v>96</v>
      </c>
      <c r="C7" s="20" t="s">
        <v>97</v>
      </c>
      <c r="D7" s="20" t="s">
        <v>73</v>
      </c>
      <c r="E7" s="22">
        <v>81.78</v>
      </c>
      <c r="F7" s="22">
        <v>0</v>
      </c>
      <c r="G7" s="22">
        <f t="shared" si="3"/>
        <v>81.78</v>
      </c>
      <c r="H7" s="20" t="s">
        <v>58</v>
      </c>
      <c r="I7" s="58" t="s">
        <v>98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ht="15.5" spans="1:30">
      <c r="A8" s="26">
        <v>5</v>
      </c>
      <c r="B8" s="20" t="s">
        <v>99</v>
      </c>
      <c r="C8" s="24" t="s">
        <v>100</v>
      </c>
      <c r="D8" s="20" t="s">
        <v>65</v>
      </c>
      <c r="E8" s="22">
        <v>80.8</v>
      </c>
      <c r="F8" s="22">
        <v>2.8</v>
      </c>
      <c r="G8" s="22">
        <f t="shared" si="3"/>
        <v>81.64</v>
      </c>
      <c r="H8" s="23">
        <v>0.0103</v>
      </c>
      <c r="I8" s="93" t="s">
        <v>22</v>
      </c>
      <c r="J8" s="20" t="s">
        <v>78</v>
      </c>
      <c r="K8" s="20" t="s">
        <v>79</v>
      </c>
      <c r="L8" s="20" t="s">
        <v>36</v>
      </c>
      <c r="M8" s="20" t="s">
        <v>26</v>
      </c>
      <c r="N8" s="20" t="s">
        <v>82</v>
      </c>
      <c r="O8" s="20" t="s">
        <v>83</v>
      </c>
      <c r="P8" s="20" t="s">
        <v>29</v>
      </c>
      <c r="Q8" s="20" t="s">
        <v>84</v>
      </c>
      <c r="R8" s="20" t="s">
        <v>34</v>
      </c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ht="15" spans="1:30">
      <c r="A9" s="26">
        <v>6</v>
      </c>
      <c r="B9" s="20" t="s">
        <v>101</v>
      </c>
      <c r="C9" s="20" t="s">
        <v>102</v>
      </c>
      <c r="D9" s="20" t="s">
        <v>103</v>
      </c>
      <c r="E9" s="22">
        <v>79.82</v>
      </c>
      <c r="F9" s="22">
        <v>0</v>
      </c>
      <c r="G9" s="22">
        <f t="shared" si="3"/>
        <v>79.82</v>
      </c>
      <c r="H9" s="20" t="s">
        <v>58</v>
      </c>
      <c r="I9" s="58" t="s">
        <v>98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ht="15" spans="1:30">
      <c r="A10" s="26">
        <v>7</v>
      </c>
      <c r="B10" s="20" t="s">
        <v>104</v>
      </c>
      <c r="C10" s="20" t="s">
        <v>105</v>
      </c>
      <c r="D10" s="20" t="s">
        <v>73</v>
      </c>
      <c r="E10" s="22">
        <v>79.29</v>
      </c>
      <c r="F10" s="22">
        <v>0</v>
      </c>
      <c r="G10" s="22">
        <f t="shared" si="3"/>
        <v>79.29</v>
      </c>
      <c r="H10" s="20" t="s">
        <v>58</v>
      </c>
      <c r="I10" s="58" t="s">
        <v>98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ht="15" spans="1:30">
      <c r="A11" s="26">
        <v>8</v>
      </c>
      <c r="B11" s="20" t="s">
        <v>106</v>
      </c>
      <c r="C11" s="20" t="s">
        <v>107</v>
      </c>
      <c r="D11" s="20" t="s">
        <v>57</v>
      </c>
      <c r="E11" s="22">
        <v>79.19</v>
      </c>
      <c r="F11" s="22">
        <v>0.3</v>
      </c>
      <c r="G11" s="22">
        <f t="shared" si="3"/>
        <v>79.28</v>
      </c>
      <c r="H11" s="20" t="s">
        <v>108</v>
      </c>
      <c r="I11" s="20" t="s">
        <v>51</v>
      </c>
      <c r="J11" s="20" t="s">
        <v>29</v>
      </c>
      <c r="K11" s="48" t="s">
        <v>109</v>
      </c>
      <c r="L11" s="22">
        <v>0.3</v>
      </c>
      <c r="M11" s="20"/>
      <c r="N11" s="20"/>
      <c r="O11" s="20"/>
      <c r="P11" s="21"/>
      <c r="Q11" s="22"/>
      <c r="R11" s="20"/>
      <c r="S11" s="20"/>
      <c r="T11" s="20"/>
      <c r="U11" s="21"/>
      <c r="V11" s="22"/>
      <c r="W11" s="20"/>
      <c r="X11" s="20"/>
      <c r="Y11" s="20"/>
      <c r="Z11" s="21"/>
      <c r="AA11" s="22"/>
      <c r="AB11" s="20"/>
      <c r="AC11" s="20"/>
      <c r="AD11" s="20"/>
    </row>
    <row r="12" ht="15" spans="1:30">
      <c r="F12" s="94"/>
    </row>
  </sheetData>
  <sheetProtection formatCells="0" formatColumns="0" formatRows="0" insertRows="0" insertColumns="0" insertHyperlinks="0" deleteColumns="0" deleteRows="0" sort="0" autoFilter="0" pivotTables="0"/>
  <mergeCells count="17">
    <mergeCell ref="A1:AD1"/>
    <mergeCell ref="J2:L2"/>
    <mergeCell ref="M2:O2"/>
    <mergeCell ref="P2:R2"/>
    <mergeCell ref="S2:U2"/>
    <mergeCell ref="V2:X2"/>
    <mergeCell ref="Y2:AA2"/>
    <mergeCell ref="AB2:AD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zoomScale="91" zoomScaleNormal="91" topLeftCell="C1" workbookViewId="0">
      <selection activeCell="F26" sqref="F26"/>
    </sheetView>
  </sheetViews>
  <sheetFormatPr defaultColWidth="9" defaultRowHeight="14" outlineLevelRow="7"/>
  <cols>
    <col min="2" max="2" width="22" customWidth="1"/>
    <col min="3" max="3" width="19.1083333333333" customWidth="1"/>
    <col min="4" max="4" width="20.4416666666667" customWidth="1"/>
    <col min="5" max="5" width="12" customWidth="1"/>
    <col min="8" max="8" width="13.6666666666667" customWidth="1"/>
    <col min="9" max="9" width="22.4416666666667" customWidth="1"/>
    <col min="10" max="10" width="13.3333333333333" customWidth="1"/>
    <col min="11" max="11" width="34.775" customWidth="1"/>
    <col min="12" max="21" width="5.775" customWidth="1"/>
    <col min="22" max="23" width="4.10833333333333" customWidth="1"/>
    <col min="24" max="24" width="12.4416666666667" customWidth="1"/>
  </cols>
  <sheetData>
    <row r="1" ht="27.5" spans="1:2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ht="15.5" spans="1:24">
      <c r="A2" s="39" t="s">
        <v>1</v>
      </c>
      <c r="B2" s="39" t="s">
        <v>2</v>
      </c>
      <c r="C2" s="39" t="s">
        <v>3</v>
      </c>
      <c r="D2" s="39" t="s">
        <v>4</v>
      </c>
      <c r="E2" s="81" t="s">
        <v>5</v>
      </c>
      <c r="F2" s="82" t="s">
        <v>6</v>
      </c>
      <c r="G2" s="10" t="s">
        <v>7</v>
      </c>
      <c r="H2" s="8" t="s">
        <v>8</v>
      </c>
      <c r="I2" s="10" t="s">
        <v>9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</row>
    <row r="3" ht="27" customHeight="1" spans="1:24">
      <c r="A3" s="39"/>
      <c r="B3" s="39"/>
      <c r="C3" s="39"/>
      <c r="D3" s="39"/>
      <c r="E3" s="81"/>
      <c r="F3" s="82"/>
      <c r="G3" s="10"/>
      <c r="H3" s="16"/>
      <c r="I3" s="10"/>
      <c r="J3" s="10" t="s">
        <v>15</v>
      </c>
      <c r="K3" s="10" t="s">
        <v>16</v>
      </c>
      <c r="L3" s="10" t="s">
        <v>17</v>
      </c>
      <c r="M3" s="10" t="s">
        <v>15</v>
      </c>
      <c r="N3" s="10" t="s">
        <v>16</v>
      </c>
      <c r="O3" s="10" t="s">
        <v>17</v>
      </c>
      <c r="P3" s="10" t="s">
        <v>15</v>
      </c>
      <c r="Q3" s="10" t="s">
        <v>16</v>
      </c>
      <c r="R3" s="10" t="s">
        <v>17</v>
      </c>
      <c r="S3" s="10" t="s">
        <v>15</v>
      </c>
      <c r="T3" s="10" t="s">
        <v>16</v>
      </c>
      <c r="U3" s="10" t="s">
        <v>17</v>
      </c>
      <c r="V3" s="10" t="s">
        <v>15</v>
      </c>
      <c r="W3" s="10" t="s">
        <v>16</v>
      </c>
      <c r="X3" s="10" t="s">
        <v>17</v>
      </c>
    </row>
    <row r="4" ht="15.5" spans="1:24">
      <c r="A4" s="26" t="s">
        <v>54</v>
      </c>
      <c r="B4" s="19" t="s">
        <v>110</v>
      </c>
      <c r="C4" s="20" t="s">
        <v>111</v>
      </c>
      <c r="D4" s="19" t="s">
        <v>112</v>
      </c>
      <c r="E4" s="92" t="s">
        <v>113</v>
      </c>
      <c r="F4" s="22">
        <v>0.1</v>
      </c>
      <c r="G4" s="22">
        <f>E4+F4*0.3</f>
        <v>83.83</v>
      </c>
      <c r="H4" s="23">
        <f>F4*0.3/G4</f>
        <v>0.000357867112012406</v>
      </c>
      <c r="I4" s="52" t="s">
        <v>22</v>
      </c>
      <c r="J4" s="19">
        <v>124</v>
      </c>
      <c r="K4" s="19" t="s">
        <v>114</v>
      </c>
      <c r="L4" s="19">
        <v>0.1</v>
      </c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ht="15.5" spans="1:24">
      <c r="A5" s="26" t="s">
        <v>25</v>
      </c>
      <c r="B5" s="19" t="s">
        <v>115</v>
      </c>
      <c r="C5" s="20" t="s">
        <v>116</v>
      </c>
      <c r="D5" s="19" t="s">
        <v>117</v>
      </c>
      <c r="E5" s="92" t="s">
        <v>118</v>
      </c>
      <c r="F5" s="22">
        <v>0.4</v>
      </c>
      <c r="G5" s="22">
        <f>E5+F5*0.3</f>
        <v>78.48</v>
      </c>
      <c r="H5" s="23">
        <f>F5*0.3/G5</f>
        <v>0.00152905198776758</v>
      </c>
      <c r="I5" s="52" t="s">
        <v>22</v>
      </c>
      <c r="J5" s="19">
        <v>121</v>
      </c>
      <c r="K5" s="19" t="s">
        <v>119</v>
      </c>
      <c r="L5" s="19">
        <v>0.4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ht="15.5" spans="1:24">
      <c r="A6" s="26" t="s">
        <v>62</v>
      </c>
      <c r="B6" s="19" t="s">
        <v>120</v>
      </c>
      <c r="C6" s="20" t="s">
        <v>121</v>
      </c>
      <c r="D6" s="19" t="s">
        <v>117</v>
      </c>
      <c r="E6" s="92" t="s">
        <v>122</v>
      </c>
      <c r="F6" s="22">
        <v>0</v>
      </c>
      <c r="G6" s="22">
        <f>E6+F6*0.3</f>
        <v>76.45</v>
      </c>
      <c r="H6" s="23">
        <f>F6*0.3/G6</f>
        <v>0</v>
      </c>
      <c r="I6" s="19" t="s">
        <v>123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91"/>
      <c r="U6" s="26"/>
      <c r="V6" s="26"/>
      <c r="W6" s="26"/>
      <c r="X6" s="26"/>
    </row>
    <row r="7" ht="15.5" spans="1:24">
      <c r="A7" s="26" t="s">
        <v>67</v>
      </c>
      <c r="B7" s="19" t="s">
        <v>124</v>
      </c>
      <c r="C7" s="20" t="s">
        <v>125</v>
      </c>
      <c r="D7" s="19" t="s">
        <v>65</v>
      </c>
      <c r="E7" s="92" t="s">
        <v>126</v>
      </c>
      <c r="F7" s="22">
        <v>0</v>
      </c>
      <c r="G7" s="22">
        <f>E7+F7*0.3</f>
        <v>74.74</v>
      </c>
      <c r="H7" s="23">
        <v>0</v>
      </c>
      <c r="I7" s="52"/>
      <c r="J7" s="26"/>
      <c r="K7" s="26"/>
      <c r="L7" s="26"/>
      <c r="M7" s="26"/>
      <c r="N7" s="26"/>
      <c r="O7" s="26"/>
      <c r="P7" s="26"/>
      <c r="Q7" s="26"/>
      <c r="R7" s="26"/>
      <c r="S7" s="26"/>
      <c r="T7" s="91"/>
      <c r="U7" s="26"/>
      <c r="V7" s="26"/>
      <c r="W7" s="26"/>
      <c r="X7" s="26"/>
    </row>
    <row r="8" ht="15" spans="1:24">
      <c r="A8" s="26" t="s">
        <v>70</v>
      </c>
      <c r="B8" s="19" t="s">
        <v>127</v>
      </c>
      <c r="C8" s="19" t="s">
        <v>128</v>
      </c>
      <c r="D8" s="19" t="s">
        <v>103</v>
      </c>
      <c r="E8" s="19">
        <v>73.93</v>
      </c>
      <c r="F8" s="22">
        <v>0</v>
      </c>
      <c r="G8" s="22">
        <f>E8+F8*0.3</f>
        <v>73.93</v>
      </c>
      <c r="H8" s="23">
        <v>0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</sheetData>
  <sheetProtection formatCells="0" formatColumns="0" formatRows="0" insertRows="0" insertColumns="0" insertHyperlinks="0" deleteColumns="0" deleteRows="0" sort="0" autoFilter="0" pivotTables="0"/>
  <mergeCells count="15">
    <mergeCell ref="A1:X1"/>
    <mergeCell ref="J2:L2"/>
    <mergeCell ref="M2:O2"/>
    <mergeCell ref="P2:R2"/>
    <mergeCell ref="S2:U2"/>
    <mergeCell ref="V2:X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7"/>
  <sheetViews>
    <sheetView topLeftCell="C1" workbookViewId="0">
      <selection activeCell="H17" sqref="H17"/>
    </sheetView>
  </sheetViews>
  <sheetFormatPr defaultColWidth="9" defaultRowHeight="14"/>
  <cols>
    <col min="1" max="1" width="5.44166666666667" customWidth="1"/>
    <col min="2" max="2" width="12.6666666666667" customWidth="1"/>
    <col min="4" max="4" width="17.4416666666667" customWidth="1"/>
    <col min="7" max="7" width="11.2166666666667" customWidth="1"/>
    <col min="8" max="8" width="22.775" customWidth="1"/>
    <col min="9" max="9" width="11.5583333333333" customWidth="1"/>
    <col min="10" max="10" width="8.10833333333333" customWidth="1"/>
    <col min="11" max="11" width="78.4416666666667" customWidth="1"/>
    <col min="14" max="14" width="47.775" customWidth="1"/>
    <col min="17" max="17" width="43" customWidth="1"/>
    <col min="20" max="20" width="47.1083333333333" customWidth="1"/>
    <col min="23" max="23" width="50.1083333333333" customWidth="1"/>
    <col min="26" max="26" width="48.775" customWidth="1"/>
  </cols>
  <sheetData>
    <row r="1" s="80" customFormat="1" ht="28.2" customHeight="1" spans="1:5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="80" customFormat="1" ht="15.5" spans="1:54">
      <c r="A2" s="39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41" t="s">
        <v>6</v>
      </c>
      <c r="G2" s="42" t="s">
        <v>7</v>
      </c>
      <c r="H2" s="84" t="s">
        <v>9</v>
      </c>
      <c r="I2" s="88" t="s">
        <v>8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  <c r="Y2" s="10" t="s">
        <v>74</v>
      </c>
      <c r="Z2" s="10"/>
      <c r="AA2" s="10"/>
    </row>
    <row r="3" s="80" customFormat="1" ht="33" customHeight="1" spans="1:54">
      <c r="A3" s="39"/>
      <c r="B3" s="39"/>
      <c r="C3" s="39"/>
      <c r="D3" s="39"/>
      <c r="E3" s="40"/>
      <c r="F3" s="41"/>
      <c r="G3" s="42"/>
      <c r="H3" s="84"/>
      <c r="I3" s="78"/>
      <c r="J3" s="42" t="s">
        <v>15</v>
      </c>
      <c r="K3" s="42" t="s">
        <v>16</v>
      </c>
      <c r="L3" s="42" t="s">
        <v>17</v>
      </c>
      <c r="M3" s="42" t="s">
        <v>15</v>
      </c>
      <c r="N3" s="42" t="s">
        <v>16</v>
      </c>
      <c r="O3" s="42" t="s">
        <v>17</v>
      </c>
      <c r="P3" s="42" t="s">
        <v>15</v>
      </c>
      <c r="Q3" s="42" t="s">
        <v>16</v>
      </c>
      <c r="R3" s="42" t="s">
        <v>17</v>
      </c>
      <c r="S3" s="42" t="s">
        <v>15</v>
      </c>
      <c r="T3" s="42" t="s">
        <v>16</v>
      </c>
      <c r="U3" s="42" t="s">
        <v>17</v>
      </c>
      <c r="V3" s="42" t="s">
        <v>15</v>
      </c>
      <c r="W3" s="42" t="s">
        <v>16</v>
      </c>
      <c r="X3" s="42" t="s">
        <v>17</v>
      </c>
      <c r="Y3" s="42" t="s">
        <v>15</v>
      </c>
      <c r="Z3" s="42" t="s">
        <v>16</v>
      </c>
      <c r="AA3" s="42" t="s">
        <v>17</v>
      </c>
    </row>
    <row r="4" s="80" customFormat="1" ht="15" spans="1:54">
      <c r="A4" s="55">
        <v>1</v>
      </c>
      <c r="B4" s="45" t="s">
        <v>129</v>
      </c>
      <c r="C4" s="45" t="s">
        <v>130</v>
      </c>
      <c r="D4" s="45" t="s">
        <v>131</v>
      </c>
      <c r="E4" s="89">
        <v>90.86</v>
      </c>
      <c r="F4" s="22">
        <v>0.5</v>
      </c>
      <c r="G4" s="22">
        <f t="shared" ref="G4" si="0">E4+0.3*F4</f>
        <v>91.01</v>
      </c>
      <c r="H4" s="52" t="s">
        <v>22</v>
      </c>
      <c r="I4" s="23">
        <f t="shared" ref="I4" si="1">F4*0.3/G4</f>
        <v>0.00164817053071091</v>
      </c>
      <c r="J4" s="45" t="s">
        <v>132</v>
      </c>
      <c r="K4" s="45" t="s">
        <v>133</v>
      </c>
      <c r="L4" s="45" t="s">
        <v>34</v>
      </c>
      <c r="M4" s="45"/>
      <c r="N4" s="87"/>
      <c r="O4" s="57"/>
      <c r="P4" s="57"/>
      <c r="Q4" s="87"/>
      <c r="R4" s="57"/>
      <c r="S4" s="57"/>
      <c r="T4" s="87"/>
      <c r="U4" s="57"/>
      <c r="V4" s="57"/>
      <c r="W4" s="87"/>
      <c r="X4" s="57"/>
      <c r="Y4" s="57"/>
      <c r="Z4" s="87"/>
      <c r="AA4" s="57"/>
    </row>
    <row r="5" s="80" customFormat="1" ht="15" spans="1:54">
      <c r="A5" s="55">
        <v>2</v>
      </c>
      <c r="B5" s="45" t="s">
        <v>134</v>
      </c>
      <c r="C5" s="45" t="s">
        <v>135</v>
      </c>
      <c r="D5" s="45" t="s">
        <v>131</v>
      </c>
      <c r="E5" s="89">
        <v>88.7</v>
      </c>
      <c r="F5" s="22">
        <v>3.7</v>
      </c>
      <c r="G5" s="22">
        <f t="shared" ref="G5:G16" si="2">E5+0.3*F5</f>
        <v>89.81</v>
      </c>
      <c r="H5" s="52" t="s">
        <v>22</v>
      </c>
      <c r="I5" s="23">
        <f t="shared" ref="I5:I12" si="3">F5*0.3/G5</f>
        <v>0.0123594254537357</v>
      </c>
      <c r="J5" s="45" t="s">
        <v>136</v>
      </c>
      <c r="K5" s="45" t="s">
        <v>137</v>
      </c>
      <c r="L5" s="45" t="s">
        <v>54</v>
      </c>
      <c r="M5" s="45" t="s">
        <v>80</v>
      </c>
      <c r="N5" s="45" t="s">
        <v>138</v>
      </c>
      <c r="O5" s="57" t="s">
        <v>54</v>
      </c>
      <c r="P5" s="57" t="s">
        <v>139</v>
      </c>
      <c r="Q5" s="45" t="s">
        <v>140</v>
      </c>
      <c r="R5" s="57" t="s">
        <v>83</v>
      </c>
      <c r="S5" s="57" t="s">
        <v>32</v>
      </c>
      <c r="T5" s="45" t="s">
        <v>141</v>
      </c>
      <c r="U5" s="57" t="s">
        <v>34</v>
      </c>
      <c r="V5" s="57" t="s">
        <v>142</v>
      </c>
      <c r="W5" s="45" t="s">
        <v>143</v>
      </c>
      <c r="X5" s="57" t="s">
        <v>144</v>
      </c>
      <c r="Y5" s="57"/>
      <c r="Z5" s="87"/>
      <c r="AA5" s="57"/>
    </row>
    <row r="6" s="80" customFormat="1" ht="15" spans="1:54">
      <c r="A6" s="55">
        <v>3</v>
      </c>
      <c r="B6" s="45" t="s">
        <v>145</v>
      </c>
      <c r="C6" s="45" t="s">
        <v>146</v>
      </c>
      <c r="D6" s="45" t="s">
        <v>131</v>
      </c>
      <c r="E6" s="89">
        <v>87</v>
      </c>
      <c r="F6" s="22">
        <v>5.2</v>
      </c>
      <c r="G6" s="22">
        <f t="shared" si="2"/>
        <v>88.56</v>
      </c>
      <c r="H6" s="52" t="s">
        <v>22</v>
      </c>
      <c r="I6" s="23">
        <f t="shared" si="3"/>
        <v>0.0176151761517615</v>
      </c>
      <c r="J6" s="45" t="s">
        <v>147</v>
      </c>
      <c r="K6" s="45" t="s">
        <v>148</v>
      </c>
      <c r="L6" s="45" t="s">
        <v>54</v>
      </c>
      <c r="M6" s="45" t="s">
        <v>136</v>
      </c>
      <c r="N6" s="45" t="s">
        <v>149</v>
      </c>
      <c r="O6" s="57" t="s">
        <v>36</v>
      </c>
      <c r="P6" s="57" t="s">
        <v>29</v>
      </c>
      <c r="Q6" s="45" t="s">
        <v>150</v>
      </c>
      <c r="R6" s="57" t="s">
        <v>28</v>
      </c>
      <c r="S6" s="57" t="s">
        <v>29</v>
      </c>
      <c r="T6" s="45" t="s">
        <v>151</v>
      </c>
      <c r="U6" s="57" t="s">
        <v>28</v>
      </c>
      <c r="V6" s="57" t="s">
        <v>32</v>
      </c>
      <c r="W6" s="45" t="s">
        <v>152</v>
      </c>
      <c r="X6" s="57" t="s">
        <v>34</v>
      </c>
      <c r="Y6" s="57" t="s">
        <v>153</v>
      </c>
      <c r="Z6" s="45" t="s">
        <v>154</v>
      </c>
      <c r="AA6" s="57" t="s">
        <v>54</v>
      </c>
    </row>
    <row r="7" s="80" customFormat="1" ht="15" spans="1:54">
      <c r="A7" s="55">
        <v>4</v>
      </c>
      <c r="B7" s="45" t="s">
        <v>155</v>
      </c>
      <c r="C7" s="45" t="s">
        <v>156</v>
      </c>
      <c r="D7" s="45" t="s">
        <v>131</v>
      </c>
      <c r="E7" s="89">
        <v>87.19</v>
      </c>
      <c r="F7" s="22">
        <v>0</v>
      </c>
      <c r="G7" s="22">
        <f t="shared" si="2"/>
        <v>87.19</v>
      </c>
      <c r="H7" s="52" t="s">
        <v>22</v>
      </c>
      <c r="I7" s="23">
        <f t="shared" si="3"/>
        <v>0</v>
      </c>
      <c r="J7" s="45"/>
      <c r="K7" s="45"/>
      <c r="L7" s="45"/>
      <c r="M7" s="45"/>
      <c r="N7" s="45"/>
      <c r="O7" s="57"/>
      <c r="P7" s="57"/>
      <c r="Q7" s="45"/>
      <c r="R7" s="57"/>
      <c r="S7" s="57"/>
      <c r="T7" s="45"/>
      <c r="U7" s="57"/>
      <c r="V7" s="57"/>
      <c r="W7" s="45"/>
      <c r="X7" s="57"/>
      <c r="Y7" s="57"/>
      <c r="Z7" s="87"/>
      <c r="AA7" s="57"/>
    </row>
    <row r="8" s="80" customFormat="1" ht="15" spans="1:54">
      <c r="A8" s="55">
        <v>5</v>
      </c>
      <c r="B8" s="45" t="s">
        <v>157</v>
      </c>
      <c r="C8" s="45" t="s">
        <v>158</v>
      </c>
      <c r="D8" s="45" t="s">
        <v>131</v>
      </c>
      <c r="E8" s="89">
        <v>86.37</v>
      </c>
      <c r="F8" s="22">
        <v>1</v>
      </c>
      <c r="G8" s="22">
        <f t="shared" si="2"/>
        <v>86.67</v>
      </c>
      <c r="H8" s="52" t="s">
        <v>22</v>
      </c>
      <c r="I8" s="23">
        <f t="shared" si="3"/>
        <v>0.00346140533056421</v>
      </c>
      <c r="J8" s="45" t="s">
        <v>136</v>
      </c>
      <c r="K8" s="45" t="s">
        <v>137</v>
      </c>
      <c r="L8" s="45" t="s">
        <v>54</v>
      </c>
      <c r="M8" s="45"/>
      <c r="N8" s="45"/>
      <c r="O8" s="57"/>
      <c r="P8" s="57"/>
      <c r="Q8" s="45"/>
      <c r="R8" s="57"/>
      <c r="S8" s="57"/>
      <c r="T8" s="45"/>
      <c r="U8" s="57"/>
      <c r="V8" s="57"/>
      <c r="W8" s="45"/>
      <c r="X8" s="57"/>
      <c r="Y8" s="57"/>
      <c r="Z8" s="87"/>
      <c r="AA8" s="57"/>
    </row>
    <row r="9" s="80" customFormat="1" ht="15" spans="1:54">
      <c r="A9" s="55">
        <v>6</v>
      </c>
      <c r="B9" s="45" t="s">
        <v>159</v>
      </c>
      <c r="C9" s="45" t="s">
        <v>160</v>
      </c>
      <c r="D9" s="45" t="s">
        <v>131</v>
      </c>
      <c r="E9" s="89">
        <v>85.4</v>
      </c>
      <c r="F9" s="22">
        <v>1.8</v>
      </c>
      <c r="G9" s="22">
        <f t="shared" si="2"/>
        <v>85.94</v>
      </c>
      <c r="H9" s="52" t="s">
        <v>22</v>
      </c>
      <c r="I9" s="23">
        <f t="shared" si="3"/>
        <v>0.00628345357225972</v>
      </c>
      <c r="J9" s="45" t="s">
        <v>29</v>
      </c>
      <c r="K9" s="45" t="s">
        <v>161</v>
      </c>
      <c r="L9" s="45" t="s">
        <v>83</v>
      </c>
      <c r="M9" s="45" t="s">
        <v>32</v>
      </c>
      <c r="N9" s="45" t="s">
        <v>61</v>
      </c>
      <c r="O9" s="57" t="s">
        <v>34</v>
      </c>
      <c r="P9" s="57" t="s">
        <v>32</v>
      </c>
      <c r="Q9" s="45" t="s">
        <v>41</v>
      </c>
      <c r="R9" s="57" t="s">
        <v>34</v>
      </c>
      <c r="S9" s="57"/>
      <c r="T9" s="45"/>
      <c r="U9" s="57"/>
      <c r="V9" s="57"/>
      <c r="W9" s="45"/>
      <c r="X9" s="57"/>
      <c r="Y9" s="57"/>
      <c r="Z9" s="87"/>
      <c r="AA9" s="57"/>
    </row>
    <row r="10" s="80" customFormat="1" ht="15" spans="1:54">
      <c r="A10" s="55">
        <v>7</v>
      </c>
      <c r="B10" s="45" t="s">
        <v>162</v>
      </c>
      <c r="C10" s="45" t="s">
        <v>163</v>
      </c>
      <c r="D10" s="45" t="s">
        <v>131</v>
      </c>
      <c r="E10" s="89">
        <v>82.69</v>
      </c>
      <c r="F10" s="22">
        <v>2</v>
      </c>
      <c r="G10" s="22">
        <f t="shared" si="2"/>
        <v>83.29</v>
      </c>
      <c r="H10" s="45" t="s">
        <v>66</v>
      </c>
      <c r="I10" s="23">
        <f t="shared" si="3"/>
        <v>0.0072037459478929</v>
      </c>
      <c r="J10" s="45" t="s">
        <v>153</v>
      </c>
      <c r="K10" s="45" t="s">
        <v>164</v>
      </c>
      <c r="L10" s="45" t="s">
        <v>25</v>
      </c>
      <c r="M10" s="45"/>
      <c r="N10" s="45"/>
      <c r="O10" s="57"/>
      <c r="P10" s="57"/>
      <c r="Q10" s="45"/>
      <c r="R10" s="57"/>
      <c r="S10" s="57"/>
      <c r="T10" s="45"/>
      <c r="U10" s="57"/>
      <c r="V10" s="57"/>
      <c r="W10" s="45"/>
      <c r="X10" s="57"/>
      <c r="Y10" s="57"/>
      <c r="Z10" s="87"/>
      <c r="AA10" s="57"/>
    </row>
    <row r="11" s="80" customFormat="1" ht="15" spans="1:54">
      <c r="A11" s="55">
        <v>8</v>
      </c>
      <c r="B11" s="45" t="s">
        <v>165</v>
      </c>
      <c r="C11" s="45" t="s">
        <v>166</v>
      </c>
      <c r="D11" s="45" t="s">
        <v>131</v>
      </c>
      <c r="E11" s="89">
        <v>82.72</v>
      </c>
      <c r="F11" s="22">
        <v>0.9</v>
      </c>
      <c r="G11" s="22">
        <f t="shared" si="2"/>
        <v>82.99</v>
      </c>
      <c r="H11" s="52" t="s">
        <v>22</v>
      </c>
      <c r="I11" s="23">
        <f t="shared" si="3"/>
        <v>0.00325340402458128</v>
      </c>
      <c r="J11" s="45" t="s">
        <v>32</v>
      </c>
      <c r="K11" s="45" t="s">
        <v>167</v>
      </c>
      <c r="L11" s="45" t="s">
        <v>34</v>
      </c>
      <c r="M11" s="45" t="s">
        <v>26</v>
      </c>
      <c r="N11" s="45" t="s">
        <v>168</v>
      </c>
      <c r="O11" s="57" t="s">
        <v>144</v>
      </c>
      <c r="P11" s="57"/>
      <c r="Q11" s="45"/>
      <c r="R11" s="57"/>
      <c r="S11" s="57"/>
      <c r="T11" s="45"/>
      <c r="U11" s="57"/>
      <c r="V11" s="57"/>
      <c r="W11" s="45"/>
      <c r="X11" s="57"/>
      <c r="Y11" s="57"/>
      <c r="Z11" s="87"/>
      <c r="AA11" s="57"/>
    </row>
    <row r="12" s="80" customFormat="1" ht="15" spans="1:54">
      <c r="A12" s="55">
        <v>9</v>
      </c>
      <c r="B12" s="45" t="s">
        <v>169</v>
      </c>
      <c r="C12" s="45" t="s">
        <v>170</v>
      </c>
      <c r="D12" s="45" t="s">
        <v>131</v>
      </c>
      <c r="E12" s="89">
        <v>81.94</v>
      </c>
      <c r="F12" s="22">
        <v>3.1</v>
      </c>
      <c r="G12" s="22">
        <f t="shared" si="2"/>
        <v>82.87</v>
      </c>
      <c r="H12" s="52" t="s">
        <v>22</v>
      </c>
      <c r="I12" s="23">
        <f t="shared" si="3"/>
        <v>0.0112223965246772</v>
      </c>
      <c r="J12" s="45" t="s">
        <v>26</v>
      </c>
      <c r="K12" s="45" t="s">
        <v>27</v>
      </c>
      <c r="L12" s="45" t="s">
        <v>28</v>
      </c>
      <c r="M12" s="45" t="s">
        <v>29</v>
      </c>
      <c r="N12" s="45" t="s">
        <v>171</v>
      </c>
      <c r="O12" s="57" t="s">
        <v>34</v>
      </c>
      <c r="P12" s="57" t="s">
        <v>136</v>
      </c>
      <c r="Q12" s="45" t="s">
        <v>137</v>
      </c>
      <c r="R12" s="57" t="s">
        <v>54</v>
      </c>
      <c r="S12" s="57" t="s">
        <v>32</v>
      </c>
      <c r="T12" s="45" t="s">
        <v>33</v>
      </c>
      <c r="U12" s="57" t="s">
        <v>34</v>
      </c>
      <c r="V12" s="57"/>
      <c r="W12" s="45" t="s">
        <v>172</v>
      </c>
      <c r="X12" s="57" t="s">
        <v>34</v>
      </c>
      <c r="Y12" s="57"/>
      <c r="Z12" s="87"/>
      <c r="AA12" s="57"/>
    </row>
    <row r="13" s="80" customFormat="1" ht="15" customHeight="1" spans="1:54">
      <c r="A13" s="55">
        <v>10</v>
      </c>
      <c r="B13" s="44" t="s">
        <v>173</v>
      </c>
      <c r="C13" s="44" t="s">
        <v>174</v>
      </c>
      <c r="D13" s="44" t="s">
        <v>131</v>
      </c>
      <c r="E13" s="21">
        <v>77.2</v>
      </c>
      <c r="F13" s="22">
        <v>18.6</v>
      </c>
      <c r="G13" s="22">
        <f t="shared" si="2"/>
        <v>82.78</v>
      </c>
      <c r="H13" s="58" t="s">
        <v>98</v>
      </c>
      <c r="I13" s="23">
        <v>0.0674</v>
      </c>
      <c r="J13" s="44" t="s">
        <v>25</v>
      </c>
      <c r="K13" s="44" t="s">
        <v>175</v>
      </c>
      <c r="L13" s="44" t="s">
        <v>62</v>
      </c>
      <c r="M13" s="44" t="s">
        <v>176</v>
      </c>
      <c r="N13" s="44" t="s">
        <v>177</v>
      </c>
      <c r="O13" s="44" t="s">
        <v>25</v>
      </c>
      <c r="P13" s="44" t="s">
        <v>176</v>
      </c>
      <c r="Q13" s="44" t="s">
        <v>178</v>
      </c>
      <c r="R13" s="44" t="s">
        <v>62</v>
      </c>
      <c r="S13" s="44" t="s">
        <v>176</v>
      </c>
      <c r="T13" s="44" t="s">
        <v>179</v>
      </c>
      <c r="U13" s="44" t="s">
        <v>25</v>
      </c>
      <c r="V13" s="44" t="s">
        <v>176</v>
      </c>
      <c r="W13" s="44" t="s">
        <v>180</v>
      </c>
      <c r="X13" s="44" t="s">
        <v>54</v>
      </c>
      <c r="Y13" s="44" t="s">
        <v>147</v>
      </c>
      <c r="Z13" s="44" t="s">
        <v>181</v>
      </c>
      <c r="AA13" s="44" t="s">
        <v>54</v>
      </c>
      <c r="AB13" s="90" t="s">
        <v>26</v>
      </c>
      <c r="AC13" s="90" t="s">
        <v>182</v>
      </c>
      <c r="AD13" s="90" t="s">
        <v>144</v>
      </c>
      <c r="AE13" s="90" t="s">
        <v>139</v>
      </c>
      <c r="AF13" s="90" t="s">
        <v>183</v>
      </c>
      <c r="AG13" s="90">
        <v>0.8</v>
      </c>
      <c r="AH13" s="90" t="s">
        <v>139</v>
      </c>
      <c r="AI13" s="90" t="s">
        <v>184</v>
      </c>
      <c r="AJ13" s="90">
        <v>0.4</v>
      </c>
      <c r="AK13" s="90" t="s">
        <v>26</v>
      </c>
      <c r="AL13" s="90" t="s">
        <v>27</v>
      </c>
      <c r="AM13" s="90">
        <v>0.6</v>
      </c>
      <c r="AN13" s="90" t="s">
        <v>29</v>
      </c>
      <c r="AO13" s="90" t="s">
        <v>161</v>
      </c>
      <c r="AP13" s="90">
        <v>0.8</v>
      </c>
      <c r="AQ13" s="90">
        <v>124</v>
      </c>
      <c r="AR13" s="90" t="s">
        <v>185</v>
      </c>
      <c r="AS13" s="90">
        <v>0.6</v>
      </c>
      <c r="AT13" s="90">
        <v>125</v>
      </c>
      <c r="AU13" s="90" t="s">
        <v>186</v>
      </c>
      <c r="AV13" s="90">
        <v>1</v>
      </c>
      <c r="AW13" s="90">
        <v>125</v>
      </c>
      <c r="AX13" s="90" t="s">
        <v>187</v>
      </c>
      <c r="AY13" s="90">
        <v>1</v>
      </c>
      <c r="AZ13" s="90">
        <v>125</v>
      </c>
      <c r="BA13" s="90" t="s">
        <v>188</v>
      </c>
      <c r="BB13" s="90">
        <v>1</v>
      </c>
    </row>
    <row r="14" s="80" customFormat="1" ht="15" spans="1:54">
      <c r="A14" s="55">
        <v>11</v>
      </c>
      <c r="B14" s="45" t="s">
        <v>189</v>
      </c>
      <c r="C14" s="45" t="s">
        <v>190</v>
      </c>
      <c r="D14" s="45" t="s">
        <v>131</v>
      </c>
      <c r="E14" s="89">
        <v>79.81</v>
      </c>
      <c r="F14" s="22">
        <v>0</v>
      </c>
      <c r="G14" s="22">
        <f t="shared" si="2"/>
        <v>79.81</v>
      </c>
      <c r="H14" s="52" t="s">
        <v>22</v>
      </c>
      <c r="I14" s="23">
        <f>F14*0.3/G14</f>
        <v>0</v>
      </c>
      <c r="J14" s="45"/>
      <c r="K14" s="45"/>
      <c r="L14" s="45"/>
      <c r="M14" s="45"/>
      <c r="N14" s="87"/>
      <c r="O14" s="57"/>
      <c r="P14" s="57"/>
      <c r="Q14" s="87"/>
      <c r="R14" s="57"/>
      <c r="S14" s="57"/>
      <c r="T14" s="87"/>
      <c r="U14" s="57"/>
      <c r="V14" s="57"/>
      <c r="W14" s="87"/>
      <c r="X14" s="57"/>
      <c r="Y14" s="57"/>
      <c r="Z14" s="87"/>
      <c r="AA14" s="57"/>
    </row>
    <row r="15" s="80" customFormat="1" ht="15" customHeight="1" spans="1:54">
      <c r="A15" s="55">
        <v>12</v>
      </c>
      <c r="B15" s="45" t="s">
        <v>191</v>
      </c>
      <c r="C15" s="45" t="s">
        <v>192</v>
      </c>
      <c r="D15" s="45" t="s">
        <v>131</v>
      </c>
      <c r="E15" s="89">
        <v>77.17</v>
      </c>
      <c r="F15" s="22">
        <v>0</v>
      </c>
      <c r="G15" s="22">
        <f t="shared" si="2"/>
        <v>77.17</v>
      </c>
      <c r="H15" s="85"/>
      <c r="I15" s="23">
        <f>F15*0.3/G15</f>
        <v>0</v>
      </c>
      <c r="J15" s="45"/>
      <c r="K15" s="45"/>
      <c r="L15" s="45"/>
      <c r="M15" s="45"/>
      <c r="N15" s="87"/>
      <c r="O15" s="57"/>
      <c r="P15" s="57"/>
      <c r="Q15" s="87"/>
      <c r="R15" s="57"/>
      <c r="S15" s="57"/>
      <c r="T15" s="87"/>
      <c r="U15" s="57"/>
      <c r="V15" s="57"/>
      <c r="W15" s="87"/>
      <c r="X15" s="57"/>
      <c r="Y15" s="57"/>
      <c r="Z15" s="87"/>
      <c r="AA15" s="57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="80" customFormat="1" ht="15" customHeight="1" spans="1:54">
      <c r="A16" s="55">
        <v>13</v>
      </c>
      <c r="B16" s="44" t="s">
        <v>193</v>
      </c>
      <c r="C16" s="44" t="s">
        <v>194</v>
      </c>
      <c r="D16" s="44" t="s">
        <v>131</v>
      </c>
      <c r="E16" s="21">
        <v>76.48</v>
      </c>
      <c r="F16" s="22">
        <v>1.5</v>
      </c>
      <c r="G16" s="22">
        <f t="shared" si="2"/>
        <v>76.93</v>
      </c>
      <c r="H16" s="23"/>
      <c r="I16" s="44" t="s">
        <v>195</v>
      </c>
      <c r="J16" s="44" t="s">
        <v>29</v>
      </c>
      <c r="K16" s="44" t="s">
        <v>171</v>
      </c>
      <c r="L16" s="44" t="s">
        <v>34</v>
      </c>
      <c r="M16" s="26"/>
      <c r="N16" s="44" t="s">
        <v>172</v>
      </c>
      <c r="O16" s="26" t="s">
        <v>54</v>
      </c>
      <c r="P16" s="26"/>
      <c r="Q16" s="27"/>
      <c r="R16" s="26"/>
      <c r="S16" s="26"/>
      <c r="T16" s="27"/>
      <c r="U16" s="26"/>
      <c r="V16" s="26"/>
      <c r="W16" s="27"/>
      <c r="X16" s="26"/>
      <c r="Y16" s="26"/>
      <c r="Z16" s="27"/>
      <c r="AA16" s="26"/>
      <c r="AB16" s="26"/>
      <c r="AC16" s="27"/>
      <c r="AD16" s="26"/>
      <c r="AE16" s="26"/>
      <c r="AF16" s="27"/>
      <c r="AG16" s="26"/>
      <c r="AH16" s="26"/>
      <c r="AI16" s="27"/>
      <c r="AJ16" s="26"/>
      <c r="AK16" s="26"/>
      <c r="AL16" s="27"/>
      <c r="AM16" s="26"/>
      <c r="AN16" s="26"/>
      <c r="AO16" s="26"/>
      <c r="AP16" s="26"/>
      <c r="AQ16" s="27"/>
      <c r="AR16" s="91"/>
      <c r="AS16" s="57"/>
      <c r="AT16" s="87"/>
      <c r="AU16" s="27"/>
      <c r="AV16" s="91"/>
      <c r="AW16" s="57"/>
      <c r="AX16" s="87"/>
      <c r="AY16" s="27"/>
      <c r="AZ16" s="91"/>
      <c r="BA16" s="57"/>
      <c r="BB16" s="87"/>
    </row>
    <row r="17" ht="15" spans="1:55">
      <c r="A17" s="55">
        <v>14</v>
      </c>
      <c r="B17" s="44" t="s">
        <v>196</v>
      </c>
      <c r="C17" s="44" t="s">
        <v>197</v>
      </c>
      <c r="D17" s="44" t="s">
        <v>198</v>
      </c>
      <c r="E17" s="21">
        <v>76.36</v>
      </c>
      <c r="F17" s="18">
        <v>0</v>
      </c>
      <c r="G17" s="44">
        <v>76.36</v>
      </c>
      <c r="H17" s="44"/>
      <c r="I17" s="23">
        <f>F17*0.3/G17</f>
        <v>0</v>
      </c>
      <c r="J17" s="21"/>
      <c r="K17" s="18"/>
      <c r="L17" s="44"/>
      <c r="M17" s="44"/>
      <c r="N17" s="44"/>
      <c r="O17" s="21"/>
      <c r="P17" s="18"/>
      <c r="Q17" s="44"/>
      <c r="R17" s="44"/>
      <c r="S17" s="44"/>
      <c r="T17" s="21"/>
      <c r="U17" s="18"/>
      <c r="V17" s="44"/>
      <c r="W17" s="44"/>
      <c r="X17" s="44"/>
      <c r="Y17" s="21"/>
      <c r="Z17" s="18"/>
      <c r="AA17" s="44"/>
      <c r="AB17" s="44"/>
      <c r="AC17" s="44"/>
      <c r="AD17" s="21"/>
      <c r="AE17" s="18"/>
      <c r="AF17" s="44"/>
      <c r="AG17" s="44"/>
      <c r="AH17" s="44"/>
      <c r="AI17" s="21"/>
      <c r="AJ17" s="18"/>
      <c r="AK17" s="44"/>
      <c r="AL17" s="44"/>
      <c r="AM17" s="44"/>
      <c r="AN17" s="21"/>
      <c r="AO17" s="18"/>
      <c r="AP17" s="44"/>
      <c r="AQ17" s="44"/>
      <c r="AR17" s="44"/>
      <c r="AS17" s="21"/>
      <c r="AT17" s="18"/>
      <c r="AU17" s="44"/>
      <c r="AV17" s="44"/>
      <c r="AW17" s="44"/>
      <c r="AX17" s="21"/>
      <c r="AY17" s="18"/>
      <c r="AZ17" s="44"/>
      <c r="BA17" s="44"/>
      <c r="BB17" s="44"/>
      <c r="BC17" s="80"/>
    </row>
  </sheetData>
  <sheetProtection formatCells="0" formatColumns="0" formatRows="0" insertRows="0" insertColumns="0" insertHyperlinks="0" deleteColumns="0" deleteRows="0" sort="0" autoFilter="0" pivotTables="0"/>
  <mergeCells count="16">
    <mergeCell ref="A1:AA1"/>
    <mergeCell ref="J2:L2"/>
    <mergeCell ref="M2:O2"/>
    <mergeCell ref="P2:R2"/>
    <mergeCell ref="S2:U2"/>
    <mergeCell ref="V2:X2"/>
    <mergeCell ref="Y2:AA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"/>
  <sheetViews>
    <sheetView workbookViewId="0">
      <selection activeCell="I31" sqref="I31"/>
    </sheetView>
  </sheetViews>
  <sheetFormatPr defaultColWidth="9" defaultRowHeight="14"/>
  <cols>
    <col min="1" max="1" width="5.775" customWidth="1"/>
    <col min="2" max="2" width="12.4416666666667" customWidth="1"/>
    <col min="3" max="3" width="15.3333333333333" customWidth="1"/>
    <col min="4" max="4" width="19.775" customWidth="1"/>
    <col min="8" max="8" width="16.1083333333333" customWidth="1"/>
    <col min="9" max="9" width="27.1083333333333" customWidth="1"/>
    <col min="11" max="11" width="70.1083333333333" customWidth="1"/>
    <col min="14" max="14" width="48.1083333333333" customWidth="1"/>
    <col min="17" max="17" width="58.1083333333333" customWidth="1"/>
    <col min="20" max="20" width="51.1083333333333" customWidth="1"/>
    <col min="23" max="23" width="64.4416666666667" customWidth="1"/>
    <col min="26" max="26" width="46.1083333333333" customWidth="1"/>
    <col min="29" max="29" width="37.1083333333333" customWidth="1"/>
    <col min="32" max="32" width="34.8833333333333" customWidth="1"/>
  </cols>
  <sheetData>
    <row r="1" ht="27.5" spans="1:3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ht="15.5" spans="1:33">
      <c r="A2" s="39" t="s">
        <v>1</v>
      </c>
      <c r="B2" s="39" t="s">
        <v>2</v>
      </c>
      <c r="C2" s="39" t="s">
        <v>3</v>
      </c>
      <c r="D2" s="39" t="s">
        <v>4</v>
      </c>
      <c r="E2" s="81" t="s">
        <v>5</v>
      </c>
      <c r="F2" s="82" t="s">
        <v>6</v>
      </c>
      <c r="G2" s="10" t="s">
        <v>7</v>
      </c>
      <c r="H2" s="83" t="s">
        <v>8</v>
      </c>
      <c r="I2" s="84" t="s">
        <v>9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  <c r="Y2" s="10" t="s">
        <v>74</v>
      </c>
      <c r="Z2" s="10"/>
      <c r="AA2" s="10"/>
      <c r="AB2" s="10" t="s">
        <v>75</v>
      </c>
      <c r="AC2" s="10"/>
      <c r="AD2" s="10"/>
      <c r="AE2" s="10" t="s">
        <v>199</v>
      </c>
      <c r="AF2" s="10"/>
      <c r="AG2" s="10"/>
    </row>
    <row r="3" ht="34.95" customHeight="1" spans="1:33">
      <c r="A3" s="39"/>
      <c r="B3" s="39"/>
      <c r="C3" s="39"/>
      <c r="D3" s="39"/>
      <c r="E3" s="81"/>
      <c r="F3" s="82"/>
      <c r="G3" s="10"/>
      <c r="H3" s="42"/>
      <c r="I3" s="84"/>
      <c r="J3" s="42" t="s">
        <v>15</v>
      </c>
      <c r="K3" s="42" t="s">
        <v>16</v>
      </c>
      <c r="L3" s="42" t="s">
        <v>17</v>
      </c>
      <c r="M3" s="42" t="s">
        <v>15</v>
      </c>
      <c r="N3" s="42" t="s">
        <v>16</v>
      </c>
      <c r="O3" s="42" t="s">
        <v>17</v>
      </c>
      <c r="P3" s="42" t="s">
        <v>15</v>
      </c>
      <c r="Q3" s="42" t="s">
        <v>16</v>
      </c>
      <c r="R3" s="42" t="s">
        <v>17</v>
      </c>
      <c r="S3" s="42" t="s">
        <v>15</v>
      </c>
      <c r="T3" s="42" t="s">
        <v>16</v>
      </c>
      <c r="U3" s="42" t="s">
        <v>17</v>
      </c>
      <c r="V3" s="42" t="s">
        <v>15</v>
      </c>
      <c r="W3" s="42" t="s">
        <v>16</v>
      </c>
      <c r="X3" s="42" t="s">
        <v>17</v>
      </c>
      <c r="Y3" s="42" t="s">
        <v>15</v>
      </c>
      <c r="Z3" s="42" t="s">
        <v>16</v>
      </c>
      <c r="AA3" s="42" t="s">
        <v>17</v>
      </c>
      <c r="AB3" s="42" t="s">
        <v>15</v>
      </c>
      <c r="AC3" s="42" t="s">
        <v>16</v>
      </c>
      <c r="AD3" s="42" t="s">
        <v>17</v>
      </c>
      <c r="AE3" s="42" t="s">
        <v>15</v>
      </c>
      <c r="AF3" s="42" t="s">
        <v>16</v>
      </c>
      <c r="AG3" s="42" t="s">
        <v>17</v>
      </c>
    </row>
    <row r="4" ht="15" spans="1:33">
      <c r="A4" s="18">
        <v>1</v>
      </c>
      <c r="B4" s="44" t="s">
        <v>200</v>
      </c>
      <c r="C4" s="44" t="s">
        <v>201</v>
      </c>
      <c r="D4" s="44" t="s">
        <v>202</v>
      </c>
      <c r="E4" s="20" t="s">
        <v>203</v>
      </c>
      <c r="F4" s="22">
        <v>6.6</v>
      </c>
      <c r="G4" s="22">
        <f t="shared" ref="G4:G10" si="0">E4+F4*0.3</f>
        <v>87.33</v>
      </c>
      <c r="H4" s="23">
        <f>F4*0.3/G4</f>
        <v>0.0226726210924081</v>
      </c>
      <c r="I4" s="52" t="s">
        <v>22</v>
      </c>
      <c r="J4" s="20" t="s">
        <v>153</v>
      </c>
      <c r="K4" s="44" t="s">
        <v>204</v>
      </c>
      <c r="L4" s="20" t="s">
        <v>54</v>
      </c>
      <c r="M4" s="20" t="s">
        <v>205</v>
      </c>
      <c r="N4" s="44" t="s">
        <v>206</v>
      </c>
      <c r="O4" s="44" t="s">
        <v>54</v>
      </c>
      <c r="P4" s="44" t="s">
        <v>136</v>
      </c>
      <c r="Q4" s="44" t="s">
        <v>207</v>
      </c>
      <c r="R4" s="44" t="s">
        <v>36</v>
      </c>
      <c r="S4" s="20" t="s">
        <v>208</v>
      </c>
      <c r="T4" s="44" t="s">
        <v>209</v>
      </c>
      <c r="U4" s="20" t="s">
        <v>54</v>
      </c>
      <c r="V4" s="20" t="s">
        <v>26</v>
      </c>
      <c r="W4" s="44" t="s">
        <v>210</v>
      </c>
      <c r="X4" s="20" t="s">
        <v>83</v>
      </c>
      <c r="Y4" s="20" t="s">
        <v>26</v>
      </c>
      <c r="Z4" s="44" t="s">
        <v>211</v>
      </c>
      <c r="AA4" s="20" t="s">
        <v>144</v>
      </c>
      <c r="AB4" s="20" t="s">
        <v>32</v>
      </c>
      <c r="AC4" s="44" t="s">
        <v>33</v>
      </c>
      <c r="AD4" s="20" t="s">
        <v>34</v>
      </c>
      <c r="AE4" s="20" t="s">
        <v>142</v>
      </c>
      <c r="AF4" s="44" t="s">
        <v>212</v>
      </c>
      <c r="AG4" s="44" t="s">
        <v>144</v>
      </c>
    </row>
    <row r="5" ht="15" spans="1:33">
      <c r="A5" s="18">
        <v>2</v>
      </c>
      <c r="B5" s="44" t="s">
        <v>213</v>
      </c>
      <c r="C5" s="44" t="s">
        <v>214</v>
      </c>
      <c r="D5" s="44" t="s">
        <v>202</v>
      </c>
      <c r="E5" s="20" t="s">
        <v>215</v>
      </c>
      <c r="F5" s="49">
        <v>1</v>
      </c>
      <c r="G5" s="22">
        <f t="shared" si="0"/>
        <v>86.6</v>
      </c>
      <c r="H5" s="23">
        <f>F5*0.3/G5</f>
        <v>0.00346420323325635</v>
      </c>
      <c r="I5" s="52" t="s">
        <v>22</v>
      </c>
      <c r="J5" s="20" t="s">
        <v>136</v>
      </c>
      <c r="K5" s="44" t="s">
        <v>216</v>
      </c>
      <c r="L5" s="20" t="s">
        <v>54</v>
      </c>
      <c r="M5" s="20"/>
      <c r="N5" s="44"/>
      <c r="O5" s="44"/>
      <c r="P5" s="44"/>
      <c r="Q5" s="44"/>
      <c r="R5" s="26"/>
      <c r="S5" s="85"/>
      <c r="T5" s="86"/>
      <c r="U5" s="85"/>
      <c r="V5" s="26"/>
      <c r="W5" s="27"/>
      <c r="X5" s="26"/>
      <c r="Y5" s="26"/>
      <c r="Z5" s="27"/>
      <c r="AA5" s="26"/>
      <c r="AB5" s="26"/>
      <c r="AC5" s="27"/>
      <c r="AD5" s="26"/>
      <c r="AE5" s="26"/>
      <c r="AF5" s="27"/>
      <c r="AG5" s="26"/>
    </row>
    <row r="6" s="80" customFormat="1" ht="15" spans="1:33">
      <c r="A6" s="55">
        <v>3</v>
      </c>
      <c r="B6" s="45" t="s">
        <v>217</v>
      </c>
      <c r="C6" s="45" t="s">
        <v>218</v>
      </c>
      <c r="D6" s="45" t="s">
        <v>202</v>
      </c>
      <c r="E6" s="24" t="s">
        <v>219</v>
      </c>
      <c r="F6" s="22">
        <v>2.5</v>
      </c>
      <c r="G6" s="22">
        <f t="shared" si="0"/>
        <v>86.6</v>
      </c>
      <c r="H6" s="23">
        <f>F6*0.3/G6</f>
        <v>0.00866050808314088</v>
      </c>
      <c r="I6" s="52" t="s">
        <v>22</v>
      </c>
      <c r="J6" s="24" t="s">
        <v>220</v>
      </c>
      <c r="K6" s="45" t="s">
        <v>221</v>
      </c>
      <c r="L6" s="24" t="s">
        <v>25</v>
      </c>
      <c r="M6" s="45" t="s">
        <v>32</v>
      </c>
      <c r="N6" s="45" t="s">
        <v>33</v>
      </c>
      <c r="O6" s="45" t="s">
        <v>34</v>
      </c>
      <c r="P6" s="57"/>
      <c r="Q6" s="87"/>
      <c r="R6" s="57"/>
      <c r="S6" s="57"/>
      <c r="T6" s="87"/>
      <c r="U6" s="57"/>
      <c r="V6" s="57"/>
      <c r="W6" s="87"/>
      <c r="X6" s="57"/>
      <c r="Y6" s="57"/>
      <c r="Z6" s="87"/>
      <c r="AA6" s="57"/>
      <c r="AB6" s="57"/>
      <c r="AC6" s="87"/>
      <c r="AD6" s="57"/>
      <c r="AE6" s="57"/>
      <c r="AF6" s="87"/>
      <c r="AG6" s="57"/>
    </row>
    <row r="7" ht="15" spans="1:33">
      <c r="A7" s="18">
        <v>4</v>
      </c>
      <c r="B7" s="44" t="s">
        <v>222</v>
      </c>
      <c r="C7" s="44" t="s">
        <v>223</v>
      </c>
      <c r="D7" s="44" t="s">
        <v>202</v>
      </c>
      <c r="E7" s="20" t="s">
        <v>224</v>
      </c>
      <c r="F7" s="22">
        <v>0</v>
      </c>
      <c r="G7" s="22">
        <f t="shared" si="0"/>
        <v>85.51</v>
      </c>
      <c r="H7" s="23">
        <f>F7*0.3/G7</f>
        <v>0</v>
      </c>
      <c r="I7" s="52" t="s">
        <v>22</v>
      </c>
      <c r="J7" s="46"/>
      <c r="K7" s="44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44"/>
    </row>
    <row r="8" ht="15" spans="1:33">
      <c r="A8" s="18">
        <v>5</v>
      </c>
      <c r="B8" s="44" t="s">
        <v>225</v>
      </c>
      <c r="C8" s="44" t="s">
        <v>226</v>
      </c>
      <c r="D8" s="44" t="s">
        <v>202</v>
      </c>
      <c r="E8" s="20" t="s">
        <v>227</v>
      </c>
      <c r="F8" s="22">
        <v>0.3</v>
      </c>
      <c r="G8" s="22">
        <f t="shared" si="0"/>
        <v>84.11</v>
      </c>
      <c r="H8" s="23">
        <f>F8*0.3/G8</f>
        <v>0.00107002734514326</v>
      </c>
      <c r="I8" s="52" t="s">
        <v>22</v>
      </c>
      <c r="J8" s="20" t="s">
        <v>29</v>
      </c>
      <c r="K8" s="44" t="s">
        <v>228</v>
      </c>
      <c r="L8" s="20" t="s">
        <v>40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15" customHeight="1" spans="1:33">
      <c r="A9" s="55">
        <v>6</v>
      </c>
      <c r="B9" s="45" t="s">
        <v>229</v>
      </c>
      <c r="C9" s="45" t="s">
        <v>230</v>
      </c>
      <c r="D9" s="45" t="s">
        <v>202</v>
      </c>
      <c r="E9" s="45">
        <v>82.09</v>
      </c>
      <c r="F9" s="22">
        <f>L9+O9</f>
        <v>0.3</v>
      </c>
      <c r="G9" s="22">
        <f t="shared" si="0"/>
        <v>82.18</v>
      </c>
      <c r="H9" s="45" t="s">
        <v>231</v>
      </c>
      <c r="I9" s="45" t="s">
        <v>66</v>
      </c>
      <c r="J9" s="45">
        <v>124</v>
      </c>
      <c r="K9" s="45" t="s">
        <v>232</v>
      </c>
      <c r="L9" s="45">
        <v>0.3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</row>
    <row r="10" s="80" customFormat="1" ht="15" spans="1:33">
      <c r="A10" s="55">
        <v>7</v>
      </c>
      <c r="B10" s="45" t="s">
        <v>233</v>
      </c>
      <c r="C10" s="45" t="s">
        <v>234</v>
      </c>
      <c r="D10" s="45" t="s">
        <v>235</v>
      </c>
      <c r="E10" s="45">
        <v>81.06</v>
      </c>
      <c r="F10" s="22">
        <f>L10+O10</f>
        <v>0</v>
      </c>
      <c r="G10" s="22">
        <f t="shared" si="0"/>
        <v>81.06</v>
      </c>
      <c r="H10" s="45" t="s">
        <v>236</v>
      </c>
      <c r="I10" s="4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</row>
    <row r="11" s="80" customFormat="1"/>
    <row r="12" s="80" customFormat="1"/>
    <row r="13" s="80" customFormat="1"/>
    <row r="14" s="80" customFormat="1"/>
    <row r="15" s="80" customFormat="1"/>
    <row r="16" s="80" customFormat="1"/>
    <row r="17" s="80" customFormat="1"/>
    <row r="18" s="80" customFormat="1"/>
  </sheetData>
  <sheetProtection formatCells="0" formatColumns="0" formatRows="0" insertRows="0" insertColumns="0" insertHyperlinks="0" deleteColumns="0" deleteRows="0" sort="0" autoFilter="0" pivotTables="0"/>
  <mergeCells count="18">
    <mergeCell ref="A1:AG1"/>
    <mergeCell ref="J2:L2"/>
    <mergeCell ref="M2:O2"/>
    <mergeCell ref="P2:R2"/>
    <mergeCell ref="S2:U2"/>
    <mergeCell ref="V2:X2"/>
    <mergeCell ref="Y2:AA2"/>
    <mergeCell ref="AB2:AD2"/>
    <mergeCell ref="AE2:AG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7"/>
  <sheetViews>
    <sheetView workbookViewId="0">
      <selection activeCell="G24" sqref="G24"/>
    </sheetView>
  </sheetViews>
  <sheetFormatPr defaultColWidth="9" defaultRowHeight="14" outlineLevelRow="6"/>
  <cols>
    <col min="1" max="1" width="5.775" customWidth="1"/>
    <col min="2" max="2" width="17.4416666666667" customWidth="1"/>
    <col min="4" max="4" width="15.775" customWidth="1"/>
    <col min="6" max="6" width="10.5583333333333" customWidth="1"/>
    <col min="7" max="7" width="10.1083333333333" customWidth="1"/>
    <col min="8" max="8" width="12.4416666666667" customWidth="1"/>
    <col min="9" max="9" width="11.4416666666667" customWidth="1"/>
    <col min="10" max="10" width="9" customWidth="1"/>
    <col min="11" max="11" width="33.1083333333333" customWidth="1"/>
    <col min="14" max="14" width="29.6666666666667" customWidth="1"/>
    <col min="17" max="17" width="41.1083333333333" customWidth="1"/>
    <col min="20" max="20" width="49.1083333333333" customWidth="1"/>
    <col min="23" max="23" width="47.775" customWidth="1"/>
    <col min="26" max="26" width="33.2166666666667" customWidth="1"/>
    <col min="29" max="29" width="45.4416666666667" customWidth="1"/>
    <col min="32" max="32" width="43.1083333333333" customWidth="1"/>
    <col min="35" max="35" width="60.775" customWidth="1"/>
    <col min="37" max="48" width="8.55833333333333" hidden="1" customWidth="1"/>
    <col min="49" max="49" width="22.4416666666667" customWidth="1"/>
    <col min="50" max="50" width="35.1083333333333" customWidth="1"/>
    <col min="56" max="56" width="19.2166666666667" customWidth="1"/>
    <col min="59" max="59" width="28.5583333333333" customWidth="1"/>
    <col min="62" max="62" width="79.775" customWidth="1"/>
  </cols>
  <sheetData>
    <row r="1" ht="27.5" spans="1:6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</row>
    <row r="2" ht="15.5" spans="1:63">
      <c r="A2" s="39" t="s">
        <v>1</v>
      </c>
      <c r="B2" s="39" t="s">
        <v>2</v>
      </c>
      <c r="C2" s="77" t="s">
        <v>3</v>
      </c>
      <c r="D2" s="39" t="s">
        <v>4</v>
      </c>
      <c r="E2" s="40" t="s">
        <v>5</v>
      </c>
      <c r="F2" s="41" t="s">
        <v>6</v>
      </c>
      <c r="G2" s="42" t="s">
        <v>7</v>
      </c>
      <c r="H2" s="8" t="s">
        <v>8</v>
      </c>
      <c r="I2" s="9" t="s">
        <v>9</v>
      </c>
      <c r="J2" s="78" t="s">
        <v>10</v>
      </c>
      <c r="K2" s="78"/>
      <c r="L2" s="78"/>
      <c r="M2" s="78" t="s">
        <v>11</v>
      </c>
      <c r="N2" s="78"/>
      <c r="O2" s="78"/>
      <c r="P2" s="78" t="s">
        <v>12</v>
      </c>
      <c r="Q2" s="78"/>
      <c r="R2" s="78"/>
      <c r="S2" s="78" t="s">
        <v>13</v>
      </c>
      <c r="T2" s="78"/>
      <c r="U2" s="78"/>
      <c r="V2" s="78" t="s">
        <v>14</v>
      </c>
      <c r="W2" s="78"/>
      <c r="X2" s="78"/>
      <c r="Y2" s="78" t="s">
        <v>74</v>
      </c>
      <c r="Z2" s="78"/>
      <c r="AA2" s="78"/>
      <c r="AB2" s="78" t="s">
        <v>75</v>
      </c>
      <c r="AC2" s="78"/>
      <c r="AD2" s="78"/>
      <c r="AE2" s="78" t="s">
        <v>199</v>
      </c>
      <c r="AF2" s="78"/>
      <c r="AG2" s="78"/>
      <c r="AH2" s="78" t="s">
        <v>237</v>
      </c>
      <c r="AI2" s="78"/>
      <c r="AJ2" s="78"/>
      <c r="AK2" s="10" t="s">
        <v>238</v>
      </c>
      <c r="AL2" s="10"/>
      <c r="AM2" s="10"/>
      <c r="AN2" s="10" t="s">
        <v>239</v>
      </c>
      <c r="AO2" s="10"/>
      <c r="AP2" s="10"/>
      <c r="AQ2" s="10" t="s">
        <v>240</v>
      </c>
      <c r="AR2" s="10"/>
      <c r="AS2" s="10"/>
      <c r="AT2" s="79" t="s">
        <v>241</v>
      </c>
      <c r="AU2" s="79"/>
      <c r="AV2" s="79"/>
      <c r="AW2" s="78" t="s">
        <v>238</v>
      </c>
      <c r="AX2" s="78"/>
      <c r="AY2" s="78"/>
      <c r="AZ2" s="78" t="s">
        <v>239</v>
      </c>
      <c r="BA2" s="78"/>
      <c r="BB2" s="78"/>
      <c r="BC2" s="78" t="s">
        <v>240</v>
      </c>
      <c r="BD2" s="78"/>
      <c r="BE2" s="78"/>
      <c r="BF2" s="78" t="s">
        <v>241</v>
      </c>
      <c r="BG2" s="78"/>
      <c r="BH2" s="78"/>
      <c r="BI2" s="78" t="s">
        <v>242</v>
      </c>
      <c r="BJ2" s="78"/>
      <c r="BK2" s="78"/>
    </row>
    <row r="3" ht="15.5" spans="1:63">
      <c r="A3" s="39"/>
      <c r="B3" s="39"/>
      <c r="C3" s="77"/>
      <c r="D3" s="39"/>
      <c r="E3" s="40"/>
      <c r="F3" s="41"/>
      <c r="G3" s="42"/>
      <c r="H3" s="16"/>
      <c r="I3" s="17"/>
      <c r="J3" s="78" t="s">
        <v>15</v>
      </c>
      <c r="K3" s="78" t="s">
        <v>16</v>
      </c>
      <c r="L3" s="78" t="s">
        <v>17</v>
      </c>
      <c r="M3" s="78" t="s">
        <v>15</v>
      </c>
      <c r="N3" s="78" t="s">
        <v>16</v>
      </c>
      <c r="O3" s="78" t="s">
        <v>17</v>
      </c>
      <c r="P3" s="78" t="s">
        <v>15</v>
      </c>
      <c r="Q3" s="78" t="s">
        <v>16</v>
      </c>
      <c r="R3" s="78" t="s">
        <v>17</v>
      </c>
      <c r="S3" s="78" t="s">
        <v>15</v>
      </c>
      <c r="T3" s="78" t="s">
        <v>16</v>
      </c>
      <c r="U3" s="78" t="s">
        <v>17</v>
      </c>
      <c r="V3" s="78" t="s">
        <v>15</v>
      </c>
      <c r="W3" s="78" t="s">
        <v>16</v>
      </c>
      <c r="X3" s="78" t="s">
        <v>17</v>
      </c>
      <c r="Y3" s="78" t="s">
        <v>15</v>
      </c>
      <c r="Z3" s="78" t="s">
        <v>16</v>
      </c>
      <c r="AA3" s="78" t="s">
        <v>17</v>
      </c>
      <c r="AB3" s="78" t="s">
        <v>15</v>
      </c>
      <c r="AC3" s="78" t="s">
        <v>16</v>
      </c>
      <c r="AD3" s="78" t="s">
        <v>17</v>
      </c>
      <c r="AE3" s="78" t="s">
        <v>15</v>
      </c>
      <c r="AF3" s="78" t="s">
        <v>16</v>
      </c>
      <c r="AG3" s="78" t="s">
        <v>17</v>
      </c>
      <c r="AH3" s="78" t="s">
        <v>15</v>
      </c>
      <c r="AI3" s="78" t="s">
        <v>16</v>
      </c>
      <c r="AJ3" s="78" t="s">
        <v>17</v>
      </c>
      <c r="AK3" s="10" t="s">
        <v>15</v>
      </c>
      <c r="AL3" s="10" t="s">
        <v>16</v>
      </c>
      <c r="AM3" s="10" t="s">
        <v>17</v>
      </c>
      <c r="AN3" s="10" t="s">
        <v>15</v>
      </c>
      <c r="AO3" s="10" t="s">
        <v>16</v>
      </c>
      <c r="AP3" s="10" t="s">
        <v>17</v>
      </c>
      <c r="AQ3" s="10" t="s">
        <v>15</v>
      </c>
      <c r="AR3" s="10" t="s">
        <v>16</v>
      </c>
      <c r="AS3" s="10" t="s">
        <v>17</v>
      </c>
      <c r="AT3" s="10" t="s">
        <v>15</v>
      </c>
      <c r="AU3" s="10" t="s">
        <v>16</v>
      </c>
      <c r="AV3" s="10" t="s">
        <v>17</v>
      </c>
      <c r="AW3" s="78" t="s">
        <v>15</v>
      </c>
      <c r="AX3" s="78" t="s">
        <v>16</v>
      </c>
      <c r="AY3" s="78" t="s">
        <v>17</v>
      </c>
      <c r="AZ3" s="78" t="s">
        <v>15</v>
      </c>
      <c r="BA3" s="78" t="s">
        <v>16</v>
      </c>
      <c r="BB3" s="78" t="s">
        <v>17</v>
      </c>
      <c r="BC3" s="78" t="s">
        <v>15</v>
      </c>
      <c r="BD3" s="78" t="s">
        <v>16</v>
      </c>
      <c r="BE3" s="78" t="s">
        <v>17</v>
      </c>
      <c r="BF3" s="78" t="s">
        <v>15</v>
      </c>
      <c r="BG3" s="78" t="s">
        <v>16</v>
      </c>
      <c r="BH3" s="78" t="s">
        <v>17</v>
      </c>
      <c r="BI3" s="78" t="s">
        <v>15</v>
      </c>
      <c r="BJ3" s="78" t="s">
        <v>16</v>
      </c>
      <c r="BK3" s="78" t="s">
        <v>17</v>
      </c>
    </row>
    <row r="4" ht="15.75" customHeight="1" spans="1:63">
      <c r="A4" s="55">
        <v>1</v>
      </c>
      <c r="B4" s="44" t="s">
        <v>243</v>
      </c>
      <c r="C4" s="45" t="s">
        <v>244</v>
      </c>
      <c r="D4" s="44" t="s">
        <v>245</v>
      </c>
      <c r="E4" s="21">
        <v>87.32</v>
      </c>
      <c r="F4" s="22">
        <f>L4+O4+R4+U4+X4+AA4+AD4+AG4+AJ4+AY4+BB4+BE4+BH4+BK4</f>
        <v>13</v>
      </c>
      <c r="G4" s="22">
        <f>E4+F4*0.3</f>
        <v>91.22</v>
      </c>
      <c r="H4" s="23">
        <f>F4*0.3/G4</f>
        <v>0.0427537820653365</v>
      </c>
      <c r="I4" s="23" t="s">
        <v>22</v>
      </c>
      <c r="J4" s="44" t="s">
        <v>147</v>
      </c>
      <c r="K4" s="44" t="s">
        <v>148</v>
      </c>
      <c r="L4" s="44" t="s">
        <v>54</v>
      </c>
      <c r="M4" s="44" t="s">
        <v>153</v>
      </c>
      <c r="N4" s="44" t="s">
        <v>246</v>
      </c>
      <c r="O4" s="44" t="s">
        <v>36</v>
      </c>
      <c r="P4" s="44" t="s">
        <v>23</v>
      </c>
      <c r="Q4" s="44" t="s">
        <v>247</v>
      </c>
      <c r="R4" s="44" t="s">
        <v>25</v>
      </c>
      <c r="S4" s="44" t="s">
        <v>248</v>
      </c>
      <c r="T4" s="44" t="s">
        <v>249</v>
      </c>
      <c r="U4" s="44" t="s">
        <v>36</v>
      </c>
      <c r="V4" s="44" t="s">
        <v>250</v>
      </c>
      <c r="W4" s="44" t="s">
        <v>251</v>
      </c>
      <c r="X4" s="44" t="s">
        <v>36</v>
      </c>
      <c r="Y4" s="44" t="s">
        <v>136</v>
      </c>
      <c r="Z4" s="44" t="s">
        <v>216</v>
      </c>
      <c r="AA4" s="44" t="s">
        <v>54</v>
      </c>
      <c r="AB4" s="44" t="s">
        <v>252</v>
      </c>
      <c r="AC4" s="44" t="s">
        <v>253</v>
      </c>
      <c r="AD4" s="44" t="s">
        <v>34</v>
      </c>
      <c r="AE4" s="44" t="s">
        <v>80</v>
      </c>
      <c r="AF4" s="44" t="s">
        <v>254</v>
      </c>
      <c r="AG4" s="44">
        <v>0.5</v>
      </c>
      <c r="AH4" s="44" t="s">
        <v>255</v>
      </c>
      <c r="AI4" s="44" t="s">
        <v>256</v>
      </c>
      <c r="AJ4" s="44">
        <v>0.8</v>
      </c>
      <c r="AK4" s="44" t="s">
        <v>29</v>
      </c>
      <c r="AL4" s="44" t="s">
        <v>257</v>
      </c>
      <c r="AM4" s="44">
        <v>0.4</v>
      </c>
      <c r="AN4" s="44" t="s">
        <v>258</v>
      </c>
      <c r="AO4" s="44" t="s">
        <v>259</v>
      </c>
      <c r="AP4" s="44">
        <v>1</v>
      </c>
      <c r="AQ4" s="44">
        <v>130</v>
      </c>
      <c r="AR4" s="44" t="s">
        <v>260</v>
      </c>
      <c r="AS4" s="44">
        <v>0.5</v>
      </c>
      <c r="AT4" s="44">
        <v>130</v>
      </c>
      <c r="AU4" s="44" t="s">
        <v>261</v>
      </c>
      <c r="AV4" s="44">
        <v>0.5</v>
      </c>
      <c r="AW4" s="44" t="s">
        <v>29</v>
      </c>
      <c r="AX4" s="44" t="s">
        <v>232</v>
      </c>
      <c r="AY4" s="44">
        <v>0.4</v>
      </c>
      <c r="AZ4" s="44" t="s">
        <v>258</v>
      </c>
      <c r="BA4" s="44" t="s">
        <v>259</v>
      </c>
      <c r="BB4" s="44" t="s">
        <v>54</v>
      </c>
      <c r="BC4" s="44" t="s">
        <v>32</v>
      </c>
      <c r="BD4" s="45" t="s">
        <v>262</v>
      </c>
      <c r="BE4" s="44" t="s">
        <v>34</v>
      </c>
      <c r="BF4" s="44" t="s">
        <v>32</v>
      </c>
      <c r="BG4" s="44" t="s">
        <v>152</v>
      </c>
      <c r="BH4" s="44">
        <v>0.4</v>
      </c>
      <c r="BI4" s="44">
        <v>131</v>
      </c>
      <c r="BJ4" s="44" t="s">
        <v>263</v>
      </c>
      <c r="BK4" s="44">
        <v>0.4</v>
      </c>
    </row>
    <row r="5" ht="15" spans="1:63">
      <c r="A5" s="55">
        <v>2</v>
      </c>
      <c r="B5" s="44" t="s">
        <v>264</v>
      </c>
      <c r="C5" s="44" t="s">
        <v>265</v>
      </c>
      <c r="D5" s="44" t="s">
        <v>245</v>
      </c>
      <c r="E5" s="21">
        <v>82.32</v>
      </c>
      <c r="F5" s="22">
        <f>L5+O5+R5+U5+X5+AA5+AD5+AG5+AJ5+AY5+BB5+BE5+BH5+BK5</f>
        <v>4.1</v>
      </c>
      <c r="G5" s="22">
        <f>E5+F5*0.3</f>
        <v>83.55</v>
      </c>
      <c r="H5" s="23">
        <f>F5*0.3/G5</f>
        <v>0.014721723518851</v>
      </c>
      <c r="I5" s="23" t="s">
        <v>22</v>
      </c>
      <c r="J5" s="44" t="s">
        <v>147</v>
      </c>
      <c r="K5" s="44" t="s">
        <v>148</v>
      </c>
      <c r="L5" s="44" t="s">
        <v>54</v>
      </c>
      <c r="M5" s="44" t="s">
        <v>153</v>
      </c>
      <c r="N5" s="44" t="s">
        <v>154</v>
      </c>
      <c r="O5" s="44" t="s">
        <v>54</v>
      </c>
      <c r="P5" s="44" t="s">
        <v>26</v>
      </c>
      <c r="Q5" s="44" t="s">
        <v>266</v>
      </c>
      <c r="R5" s="44" t="s">
        <v>83</v>
      </c>
      <c r="S5" s="44" t="s">
        <v>255</v>
      </c>
      <c r="T5" s="44" t="s">
        <v>256</v>
      </c>
      <c r="U5" s="44" t="s">
        <v>83</v>
      </c>
      <c r="V5" s="44" t="s">
        <v>32</v>
      </c>
      <c r="W5" s="44" t="s">
        <v>267</v>
      </c>
      <c r="X5" s="44" t="s">
        <v>34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5"/>
      <c r="BE5" s="44"/>
      <c r="BF5" s="44"/>
      <c r="BG5" s="44"/>
      <c r="BH5" s="44"/>
      <c r="BI5" s="44"/>
      <c r="BJ5" s="44"/>
      <c r="BK5" s="44"/>
    </row>
    <row r="6" ht="15" spans="1:63">
      <c r="A6" s="55">
        <v>3</v>
      </c>
      <c r="B6" s="45" t="s">
        <v>268</v>
      </c>
      <c r="C6" s="45" t="s">
        <v>269</v>
      </c>
      <c r="D6" s="45" t="s">
        <v>245</v>
      </c>
      <c r="E6" s="21">
        <v>81.62</v>
      </c>
      <c r="F6" s="22">
        <f>L6+O6+R6+U6+X6+AA6+AD6+AG6+AJ6+AY6+BB6+BE6+BH6+BK6</f>
        <v>1.8</v>
      </c>
      <c r="G6" s="22">
        <f>E6+F6*0.3</f>
        <v>82.16</v>
      </c>
      <c r="H6" s="23">
        <f>F6*0.3/G6</f>
        <v>0.00657254138266796</v>
      </c>
      <c r="I6" s="23"/>
      <c r="J6" s="45" t="s">
        <v>136</v>
      </c>
      <c r="K6" s="45" t="s">
        <v>216</v>
      </c>
      <c r="L6" s="45" t="s">
        <v>54</v>
      </c>
      <c r="M6" s="45" t="s">
        <v>26</v>
      </c>
      <c r="N6" s="45" t="s">
        <v>119</v>
      </c>
      <c r="O6" s="45" t="s">
        <v>144</v>
      </c>
      <c r="P6" s="45" t="s">
        <v>255</v>
      </c>
      <c r="Q6" s="45" t="s">
        <v>270</v>
      </c>
      <c r="R6" s="45" t="s">
        <v>144</v>
      </c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</row>
    <row r="7" ht="15" spans="1:63">
      <c r="A7" s="55">
        <v>4</v>
      </c>
      <c r="B7" s="44" t="s">
        <v>271</v>
      </c>
      <c r="C7" s="44" t="s">
        <v>272</v>
      </c>
      <c r="D7" s="44" t="s">
        <v>245</v>
      </c>
      <c r="E7" s="44">
        <v>79.49</v>
      </c>
      <c r="F7" s="44">
        <v>0</v>
      </c>
      <c r="G7" s="22">
        <f>E7+F7*0.3</f>
        <v>79.49</v>
      </c>
      <c r="H7" s="44">
        <v>0</v>
      </c>
      <c r="I7" s="23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</row>
  </sheetData>
  <sheetProtection formatCells="0" formatColumns="0" formatRows="0" insertRows="0" insertColumns="0" insertHyperlinks="0" deleteColumns="0" deleteRows="0" sort="0" autoFilter="0" pivotTables="0"/>
  <mergeCells count="28">
    <mergeCell ref="A1:BK1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zoomScale="79" zoomScaleNormal="79" workbookViewId="0">
      <selection activeCell="I21" sqref="I21"/>
    </sheetView>
  </sheetViews>
  <sheetFormatPr defaultColWidth="9" defaultRowHeight="14"/>
  <cols>
    <col min="1" max="1" width="5.775" style="37" customWidth="1"/>
    <col min="2" max="2" width="14" style="37" customWidth="1"/>
    <col min="3" max="3" width="11.3333333333333" style="37" customWidth="1"/>
    <col min="4" max="4" width="18.4416666666667" style="37" customWidth="1"/>
    <col min="5" max="5" width="11.3333333333333" style="37" customWidth="1"/>
    <col min="6" max="7" width="9" style="37"/>
    <col min="8" max="9" width="12.4416666666667" style="37" customWidth="1"/>
    <col min="10" max="10" width="9" style="37"/>
    <col min="11" max="11" width="44.4416666666667" style="37" customWidth="1"/>
    <col min="12" max="13" width="9" style="37"/>
    <col min="14" max="14" width="38.775" style="37" customWidth="1"/>
    <col min="15" max="16" width="9" style="37"/>
    <col min="17" max="17" width="43.4416666666667" style="37" customWidth="1"/>
    <col min="18" max="19" width="9" style="37"/>
    <col min="20" max="20" width="44.4416666666667" style="37" customWidth="1"/>
    <col min="21" max="22" width="9" style="37"/>
    <col min="23" max="23" width="44.2166666666667" style="37" customWidth="1"/>
    <col min="24" max="25" width="9" style="37"/>
    <col min="26" max="26" width="36.775" style="37" customWidth="1"/>
    <col min="27" max="28" width="9" style="37"/>
    <col min="29" max="29" width="29.2166666666667" style="37" customWidth="1"/>
    <col min="30" max="31" width="9" style="37"/>
    <col min="32" max="32" width="40" style="37" customWidth="1"/>
    <col min="33" max="34" width="9" style="37"/>
    <col min="35" max="35" width="23" style="37" customWidth="1"/>
    <col min="36" max="16384" width="9" style="37"/>
  </cols>
  <sheetData>
    <row r="1" ht="27.5" spans="1:3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7">
      <c r="A2" s="59" t="s">
        <v>1</v>
      </c>
      <c r="B2" s="59" t="s">
        <v>2</v>
      </c>
      <c r="C2" s="59" t="s">
        <v>3</v>
      </c>
      <c r="D2" s="59" t="s">
        <v>4</v>
      </c>
      <c r="E2" s="60" t="s">
        <v>5</v>
      </c>
      <c r="F2" s="61" t="s">
        <v>6</v>
      </c>
      <c r="G2" s="62" t="s">
        <v>7</v>
      </c>
      <c r="H2" s="63" t="s">
        <v>8</v>
      </c>
      <c r="I2" s="64" t="s">
        <v>9</v>
      </c>
      <c r="J2" s="65" t="s">
        <v>10</v>
      </c>
      <c r="K2" s="65"/>
      <c r="L2" s="65"/>
      <c r="M2" s="65" t="s">
        <v>11</v>
      </c>
      <c r="N2" s="65"/>
      <c r="O2" s="65"/>
      <c r="P2" s="65" t="s">
        <v>12</v>
      </c>
      <c r="Q2" s="65"/>
      <c r="R2" s="65"/>
      <c r="S2" s="65" t="s">
        <v>13</v>
      </c>
      <c r="T2" s="65"/>
      <c r="U2" s="65"/>
      <c r="V2" s="65" t="s">
        <v>14</v>
      </c>
      <c r="W2" s="65"/>
      <c r="X2" s="65"/>
      <c r="Y2" s="65" t="s">
        <v>74</v>
      </c>
      <c r="Z2" s="65"/>
      <c r="AA2" s="65"/>
      <c r="AB2" s="65" t="s">
        <v>75</v>
      </c>
      <c r="AC2" s="65"/>
      <c r="AD2" s="65"/>
      <c r="AE2" s="65" t="s">
        <v>199</v>
      </c>
      <c r="AF2" s="65"/>
      <c r="AG2" s="65"/>
      <c r="AH2" s="65" t="s">
        <v>237</v>
      </c>
      <c r="AI2" s="65"/>
      <c r="AJ2" s="66"/>
      <c r="AK2" s="11" t="s">
        <v>9</v>
      </c>
    </row>
    <row r="3" ht="25.05" customHeight="1" spans="1:37">
      <c r="A3" s="59"/>
      <c r="B3" s="59"/>
      <c r="C3" s="59"/>
      <c r="D3" s="59"/>
      <c r="E3" s="60"/>
      <c r="F3" s="61"/>
      <c r="G3" s="62"/>
      <c r="H3" s="67"/>
      <c r="I3" s="68"/>
      <c r="J3" s="65" t="s">
        <v>15</v>
      </c>
      <c r="K3" s="65" t="s">
        <v>16</v>
      </c>
      <c r="L3" s="65" t="s">
        <v>17</v>
      </c>
      <c r="M3" s="65" t="s">
        <v>15</v>
      </c>
      <c r="N3" s="65" t="s">
        <v>16</v>
      </c>
      <c r="O3" s="65" t="s">
        <v>17</v>
      </c>
      <c r="P3" s="65" t="s">
        <v>15</v>
      </c>
      <c r="Q3" s="65" t="s">
        <v>16</v>
      </c>
      <c r="R3" s="65" t="s">
        <v>17</v>
      </c>
      <c r="S3" s="65" t="s">
        <v>15</v>
      </c>
      <c r="T3" s="65" t="s">
        <v>16</v>
      </c>
      <c r="U3" s="65" t="s">
        <v>17</v>
      </c>
      <c r="V3" s="65" t="s">
        <v>15</v>
      </c>
      <c r="W3" s="65" t="s">
        <v>16</v>
      </c>
      <c r="X3" s="65" t="s">
        <v>17</v>
      </c>
      <c r="Y3" s="65" t="s">
        <v>15</v>
      </c>
      <c r="Z3" s="65" t="s">
        <v>16</v>
      </c>
      <c r="AA3" s="65" t="s">
        <v>17</v>
      </c>
      <c r="AB3" s="65" t="s">
        <v>15</v>
      </c>
      <c r="AC3" s="65" t="s">
        <v>16</v>
      </c>
      <c r="AD3" s="65" t="s">
        <v>17</v>
      </c>
      <c r="AE3" s="65" t="s">
        <v>15</v>
      </c>
      <c r="AF3" s="65" t="s">
        <v>16</v>
      </c>
      <c r="AG3" s="65" t="s">
        <v>17</v>
      </c>
      <c r="AH3" s="65" t="s">
        <v>15</v>
      </c>
      <c r="AI3" s="65" t="s">
        <v>16</v>
      </c>
      <c r="AJ3" s="66" t="s">
        <v>17</v>
      </c>
      <c r="AK3" s="11"/>
    </row>
    <row r="4" ht="15" spans="1:37">
      <c r="A4" s="69">
        <v>1</v>
      </c>
      <c r="B4" s="70" t="s">
        <v>273</v>
      </c>
      <c r="C4" s="71" t="s">
        <v>274</v>
      </c>
      <c r="D4" s="70" t="s">
        <v>245</v>
      </c>
      <c r="E4" s="72">
        <v>82.28</v>
      </c>
      <c r="F4" s="73">
        <f>L4+O4+R4+U4+X4+AA4+AD4+AG4+AJ4</f>
        <v>5.2</v>
      </c>
      <c r="G4" s="73">
        <f t="shared" ref="G4:G11" si="0">E4+F4*0.3</f>
        <v>83.84</v>
      </c>
      <c r="H4" s="74">
        <f>F4*0.3/G4</f>
        <v>0.0186068702290076</v>
      </c>
      <c r="I4" s="74" t="s">
        <v>22</v>
      </c>
      <c r="J4" s="70" t="s">
        <v>248</v>
      </c>
      <c r="K4" s="70" t="s">
        <v>275</v>
      </c>
      <c r="L4" s="70" t="s">
        <v>36</v>
      </c>
      <c r="M4" s="70">
        <v>83</v>
      </c>
      <c r="N4" s="70" t="s">
        <v>137</v>
      </c>
      <c r="O4" s="70" t="s">
        <v>54</v>
      </c>
      <c r="P4" s="70" t="s">
        <v>255</v>
      </c>
      <c r="Q4" s="70" t="s">
        <v>270</v>
      </c>
      <c r="R4" s="70" t="s">
        <v>144</v>
      </c>
      <c r="S4" s="70" t="s">
        <v>29</v>
      </c>
      <c r="T4" s="70" t="s">
        <v>276</v>
      </c>
      <c r="U4" s="70" t="s">
        <v>144</v>
      </c>
      <c r="V4" s="70" t="s">
        <v>258</v>
      </c>
      <c r="W4" s="70" t="s">
        <v>277</v>
      </c>
      <c r="X4" s="70" t="s">
        <v>54</v>
      </c>
      <c r="Y4" s="70" t="s">
        <v>32</v>
      </c>
      <c r="Z4" s="70" t="s">
        <v>278</v>
      </c>
      <c r="AA4" s="70" t="s">
        <v>34</v>
      </c>
      <c r="AB4" s="70" t="s">
        <v>142</v>
      </c>
      <c r="AC4" s="70" t="s">
        <v>279</v>
      </c>
      <c r="AD4" s="70" t="s">
        <v>144</v>
      </c>
      <c r="AE4" s="70"/>
      <c r="AF4" s="70"/>
      <c r="AG4" s="70"/>
      <c r="AH4" s="70"/>
      <c r="AI4" s="70"/>
      <c r="AJ4" s="75"/>
      <c r="AK4" s="46"/>
    </row>
    <row r="5" ht="15" spans="1:37">
      <c r="A5" s="69">
        <v>2</v>
      </c>
      <c r="B5" s="70" t="s">
        <v>280</v>
      </c>
      <c r="C5" s="71" t="s">
        <v>281</v>
      </c>
      <c r="D5" s="70" t="s">
        <v>245</v>
      </c>
      <c r="E5" s="72">
        <v>81.23</v>
      </c>
      <c r="F5" s="73">
        <f>L5+O5+R5+U5+X5+AA5+AD5+AG5+AJ5</f>
        <v>6.8</v>
      </c>
      <c r="G5" s="73">
        <f t="shared" si="0"/>
        <v>83.27</v>
      </c>
      <c r="H5" s="74">
        <f>F5*0.3/G5</f>
        <v>0.0244986189504023</v>
      </c>
      <c r="I5" s="74" t="s">
        <v>22</v>
      </c>
      <c r="J5" s="70" t="s">
        <v>147</v>
      </c>
      <c r="K5" s="70" t="s">
        <v>148</v>
      </c>
      <c r="L5" s="70" t="s">
        <v>54</v>
      </c>
      <c r="M5" s="70" t="s">
        <v>153</v>
      </c>
      <c r="N5" s="70" t="s">
        <v>154</v>
      </c>
      <c r="O5" s="70" t="s">
        <v>54</v>
      </c>
      <c r="P5" s="70" t="s">
        <v>26</v>
      </c>
      <c r="Q5" s="70" t="s">
        <v>266</v>
      </c>
      <c r="R5" s="70" t="s">
        <v>83</v>
      </c>
      <c r="S5" s="70" t="s">
        <v>255</v>
      </c>
      <c r="T5" s="70" t="s">
        <v>256</v>
      </c>
      <c r="U5" s="70" t="s">
        <v>83</v>
      </c>
      <c r="V5" s="70" t="s">
        <v>255</v>
      </c>
      <c r="W5" s="70" t="s">
        <v>270</v>
      </c>
      <c r="X5" s="70" t="s">
        <v>144</v>
      </c>
      <c r="Y5" s="70" t="s">
        <v>136</v>
      </c>
      <c r="Z5" s="70" t="s">
        <v>216</v>
      </c>
      <c r="AA5" s="70" t="s">
        <v>54</v>
      </c>
      <c r="AB5" s="70" t="s">
        <v>258</v>
      </c>
      <c r="AC5" s="70" t="s">
        <v>259</v>
      </c>
      <c r="AD5" s="70" t="s">
        <v>54</v>
      </c>
      <c r="AE5" s="70" t="s">
        <v>29</v>
      </c>
      <c r="AF5" s="70" t="s">
        <v>257</v>
      </c>
      <c r="AG5" s="70" t="s">
        <v>144</v>
      </c>
      <c r="AH5" s="70" t="s">
        <v>142</v>
      </c>
      <c r="AI5" s="70" t="s">
        <v>282</v>
      </c>
      <c r="AJ5" s="75" t="s">
        <v>144</v>
      </c>
      <c r="AK5" s="46"/>
    </row>
    <row r="6" ht="15" spans="1:37">
      <c r="A6" s="76">
        <v>3</v>
      </c>
      <c r="B6" s="70" t="s">
        <v>283</v>
      </c>
      <c r="C6" s="71" t="s">
        <v>284</v>
      </c>
      <c r="D6" s="70" t="s">
        <v>245</v>
      </c>
      <c r="E6" s="76">
        <v>79.47</v>
      </c>
      <c r="F6" s="73">
        <f>L6+O6+R6+U6+X6+AA6+AD6+AG6+AJ6</f>
        <v>5.9</v>
      </c>
      <c r="G6" s="73">
        <f t="shared" si="0"/>
        <v>81.24</v>
      </c>
      <c r="H6" s="74">
        <f>F6*0.3/G6</f>
        <v>0.0217872968980798</v>
      </c>
      <c r="I6" s="74" t="s">
        <v>22</v>
      </c>
      <c r="J6" s="70">
        <v>119</v>
      </c>
      <c r="K6" s="70" t="s">
        <v>270</v>
      </c>
      <c r="L6" s="70">
        <v>0.4</v>
      </c>
      <c r="M6" s="70">
        <v>70</v>
      </c>
      <c r="N6" s="70" t="s">
        <v>285</v>
      </c>
      <c r="O6" s="70">
        <v>1.5</v>
      </c>
      <c r="P6" s="70">
        <v>71</v>
      </c>
      <c r="Q6" s="70" t="s">
        <v>286</v>
      </c>
      <c r="R6" s="70">
        <v>1</v>
      </c>
      <c r="S6" s="70">
        <v>33</v>
      </c>
      <c r="T6" s="70" t="s">
        <v>287</v>
      </c>
      <c r="U6" s="70">
        <v>1</v>
      </c>
      <c r="V6" s="70">
        <v>83</v>
      </c>
      <c r="W6" s="70" t="s">
        <v>137</v>
      </c>
      <c r="X6" s="70">
        <v>1</v>
      </c>
      <c r="Y6" s="70">
        <v>72</v>
      </c>
      <c r="Z6" s="70" t="s">
        <v>288</v>
      </c>
      <c r="AA6" s="70">
        <v>1</v>
      </c>
      <c r="AB6" s="70"/>
      <c r="AC6" s="70"/>
      <c r="AD6" s="70"/>
      <c r="AE6" s="70"/>
      <c r="AF6" s="70"/>
      <c r="AG6" s="70"/>
      <c r="AH6" s="70"/>
      <c r="AI6" s="70"/>
      <c r="AJ6" s="75"/>
      <c r="AK6" s="46"/>
    </row>
    <row r="7" ht="15" spans="1:37">
      <c r="A7" s="76">
        <v>4</v>
      </c>
      <c r="B7" s="70" t="s">
        <v>289</v>
      </c>
      <c r="C7" s="71" t="s">
        <v>290</v>
      </c>
      <c r="D7" s="70" t="s">
        <v>245</v>
      </c>
      <c r="E7" s="76">
        <v>79.78</v>
      </c>
      <c r="F7" s="73">
        <f>L7+O7+R7+U7+X7+AA7+AD7+AG7+AJ7</f>
        <v>2.7</v>
      </c>
      <c r="G7" s="73">
        <f t="shared" si="0"/>
        <v>80.59</v>
      </c>
      <c r="H7" s="74">
        <f>F7*0.3/G7</f>
        <v>0.0100508747983621</v>
      </c>
      <c r="I7" s="74" t="s">
        <v>22</v>
      </c>
      <c r="J7" s="70">
        <v>83</v>
      </c>
      <c r="K7" s="70" t="s">
        <v>216</v>
      </c>
      <c r="L7" s="70">
        <v>1</v>
      </c>
      <c r="M7" s="70">
        <v>121</v>
      </c>
      <c r="N7" s="70" t="s">
        <v>119</v>
      </c>
      <c r="O7" s="70">
        <v>0.4</v>
      </c>
      <c r="P7" s="70">
        <v>119</v>
      </c>
      <c r="Q7" s="70" t="s">
        <v>270</v>
      </c>
      <c r="R7" s="70">
        <v>0.4</v>
      </c>
      <c r="S7" s="70">
        <v>130</v>
      </c>
      <c r="T7" s="70" t="s">
        <v>291</v>
      </c>
      <c r="U7" s="70">
        <v>0.5</v>
      </c>
      <c r="V7" s="70">
        <v>131</v>
      </c>
      <c r="W7" s="70" t="s">
        <v>292</v>
      </c>
      <c r="X7" s="70">
        <v>0.4</v>
      </c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5"/>
      <c r="AK7" s="46"/>
    </row>
    <row r="8" ht="15" spans="1:37">
      <c r="A8" s="76">
        <v>5</v>
      </c>
      <c r="B8" s="70" t="s">
        <v>293</v>
      </c>
      <c r="C8" s="71" t="s">
        <v>294</v>
      </c>
      <c r="D8" s="70" t="s">
        <v>245</v>
      </c>
      <c r="E8" s="76">
        <v>79.61</v>
      </c>
      <c r="F8" s="73">
        <f>L8+O8+R8+U8+X8+AA8+AD8+AG8+AJ8</f>
        <v>1.8</v>
      </c>
      <c r="G8" s="73">
        <f t="shared" si="0"/>
        <v>80.15</v>
      </c>
      <c r="H8" s="74">
        <f>F8*0.3/G8</f>
        <v>0.00673736743605739</v>
      </c>
      <c r="I8" s="74"/>
      <c r="J8" s="70">
        <v>131</v>
      </c>
      <c r="K8" s="70" t="s">
        <v>295</v>
      </c>
      <c r="L8" s="70">
        <v>0.4</v>
      </c>
      <c r="M8" s="70">
        <v>121</v>
      </c>
      <c r="N8" s="70" t="s">
        <v>296</v>
      </c>
      <c r="O8" s="70">
        <v>0.4</v>
      </c>
      <c r="P8" s="70">
        <v>70</v>
      </c>
      <c r="Q8" s="70" t="s">
        <v>297</v>
      </c>
      <c r="R8" s="70">
        <v>1</v>
      </c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5"/>
      <c r="AK8" s="46"/>
    </row>
    <row r="9" ht="15" spans="1:37">
      <c r="A9" s="76">
        <v>6</v>
      </c>
      <c r="B9" s="70" t="s">
        <v>298</v>
      </c>
      <c r="C9" s="70" t="s">
        <v>299</v>
      </c>
      <c r="D9" s="70" t="s">
        <v>245</v>
      </c>
      <c r="E9" s="70">
        <v>78.44</v>
      </c>
      <c r="F9" s="70">
        <v>0</v>
      </c>
      <c r="G9" s="73">
        <f t="shared" si="0"/>
        <v>78.44</v>
      </c>
      <c r="H9" s="70" t="s">
        <v>300</v>
      </c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5"/>
      <c r="AK9" s="46"/>
    </row>
    <row r="10" ht="15" customHeight="1" spans="1:37">
      <c r="A10" s="76">
        <v>7</v>
      </c>
      <c r="B10" s="70" t="s">
        <v>301</v>
      </c>
      <c r="C10" s="70" t="s">
        <v>302</v>
      </c>
      <c r="D10" s="70" t="s">
        <v>245</v>
      </c>
      <c r="E10" s="70" t="s">
        <v>303</v>
      </c>
      <c r="F10" s="70">
        <v>0</v>
      </c>
      <c r="G10" s="73">
        <f t="shared" si="0"/>
        <v>77.41</v>
      </c>
      <c r="H10" s="70" t="s">
        <v>300</v>
      </c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5"/>
      <c r="AK10" s="46"/>
    </row>
    <row r="11" ht="15" customHeight="1" spans="1:37">
      <c r="A11" s="76">
        <v>8</v>
      </c>
      <c r="B11" s="70" t="s">
        <v>304</v>
      </c>
      <c r="C11" s="70" t="s">
        <v>305</v>
      </c>
      <c r="D11" s="70" t="s">
        <v>245</v>
      </c>
      <c r="E11" s="70" t="s">
        <v>306</v>
      </c>
      <c r="F11" s="70" t="s">
        <v>307</v>
      </c>
      <c r="G11" s="73">
        <f t="shared" si="0"/>
        <v>77.14</v>
      </c>
      <c r="H11" s="70" t="s">
        <v>308</v>
      </c>
      <c r="I11" s="70"/>
      <c r="J11" s="70" t="s">
        <v>153</v>
      </c>
      <c r="K11" s="70" t="s">
        <v>287</v>
      </c>
      <c r="L11" s="70" t="s">
        <v>54</v>
      </c>
      <c r="M11" s="70" t="s">
        <v>26</v>
      </c>
      <c r="N11" s="70" t="s">
        <v>82</v>
      </c>
      <c r="O11" s="70" t="s">
        <v>83</v>
      </c>
      <c r="P11" s="70" t="s">
        <v>255</v>
      </c>
      <c r="Q11" s="70" t="s">
        <v>270</v>
      </c>
      <c r="R11" s="70" t="s">
        <v>144</v>
      </c>
      <c r="S11" s="70" t="s">
        <v>32</v>
      </c>
      <c r="T11" s="70" t="s">
        <v>309</v>
      </c>
      <c r="U11" s="70" t="s">
        <v>34</v>
      </c>
      <c r="V11" s="70" t="s">
        <v>142</v>
      </c>
      <c r="W11" s="70" t="s">
        <v>310</v>
      </c>
      <c r="X11" s="70" t="s">
        <v>144</v>
      </c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5"/>
      <c r="AK11" s="46"/>
    </row>
  </sheetData>
  <sheetProtection formatCells="0" formatColumns="0" formatRows="0" insertRows="0" insertColumns="0" insertHyperlinks="0" deleteColumns="0" deleteRows="0" sort="0" autoFilter="0" pivotTables="0"/>
  <mergeCells count="20">
    <mergeCell ref="A1:AJ1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K2:AK3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24"/>
  <sheetViews>
    <sheetView zoomScale="83" zoomScaleNormal="83" workbookViewId="0">
      <selection activeCell="H36" sqref="H36"/>
    </sheetView>
  </sheetViews>
  <sheetFormatPr defaultColWidth="9" defaultRowHeight="14"/>
  <cols>
    <col min="1" max="1" width="9" style="37"/>
    <col min="2" max="2" width="13.3333333333333" style="37" customWidth="1"/>
    <col min="3" max="3" width="9" style="37"/>
    <col min="4" max="4" width="21.5583333333333" style="37" customWidth="1"/>
    <col min="5" max="5" width="10.5583333333333" style="37" customWidth="1"/>
    <col min="6" max="7" width="9" style="37"/>
    <col min="8" max="8" width="21.5583333333333" style="37" customWidth="1"/>
    <col min="9" max="10" width="10" style="37" customWidth="1"/>
    <col min="11" max="11" width="59.8833333333333" style="37" customWidth="1"/>
    <col min="12" max="13" width="9" style="37"/>
    <col min="14" max="14" width="70.775" style="37" customWidth="1"/>
    <col min="15" max="16" width="9" style="37"/>
    <col min="17" max="17" width="68.775" style="37" customWidth="1"/>
    <col min="18" max="19" width="9" style="37"/>
    <col min="20" max="20" width="62.4416666666667" style="37" customWidth="1"/>
    <col min="21" max="22" width="9" style="37"/>
    <col min="23" max="23" width="70" style="37" customWidth="1"/>
    <col min="24" max="25" width="9" style="37"/>
    <col min="26" max="26" width="51.6666666666667" style="37" customWidth="1"/>
    <col min="27" max="28" width="9" style="37"/>
    <col min="29" max="29" width="43.775" style="37" customWidth="1"/>
    <col min="30" max="31" width="9" style="37"/>
    <col min="32" max="32" width="62.1083333333333" style="37" customWidth="1"/>
    <col min="33" max="34" width="9" style="37"/>
    <col min="35" max="35" width="51.775" style="37" customWidth="1"/>
    <col min="36" max="37" width="9" style="37"/>
    <col min="38" max="38" width="61.775" style="37" customWidth="1"/>
    <col min="39" max="40" width="9" style="37"/>
    <col min="41" max="41" width="42.5583333333333" style="37" customWidth="1"/>
    <col min="42" max="43" width="9" style="37"/>
    <col min="44" max="44" width="89.4416666666667" style="37" customWidth="1"/>
    <col min="45" max="46" width="9" style="37"/>
    <col min="47" max="47" width="35.775" style="37" customWidth="1"/>
    <col min="48" max="16384" width="9" style="37"/>
  </cols>
  <sheetData>
    <row r="1" ht="27.5" spans="1:6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ht="15.5" spans="1:61">
      <c r="A2" s="39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41" t="s">
        <v>6</v>
      </c>
      <c r="G2" s="42" t="s">
        <v>7</v>
      </c>
      <c r="H2" s="11" t="s">
        <v>9</v>
      </c>
      <c r="I2" s="8" t="s">
        <v>8</v>
      </c>
      <c r="J2" s="42" t="s">
        <v>10</v>
      </c>
      <c r="K2" s="42"/>
      <c r="L2" s="42"/>
      <c r="M2" s="42" t="s">
        <v>11</v>
      </c>
      <c r="N2" s="42"/>
      <c r="O2" s="42"/>
      <c r="P2" s="42" t="s">
        <v>12</v>
      </c>
      <c r="Q2" s="42"/>
      <c r="R2" s="42"/>
      <c r="S2" s="42" t="s">
        <v>13</v>
      </c>
      <c r="T2" s="42"/>
      <c r="U2" s="42"/>
      <c r="V2" s="42" t="s">
        <v>14</v>
      </c>
      <c r="W2" s="42"/>
      <c r="X2" s="42"/>
      <c r="Y2" s="42" t="s">
        <v>74</v>
      </c>
      <c r="Z2" s="42"/>
      <c r="AA2" s="42"/>
      <c r="AB2" s="42" t="s">
        <v>75</v>
      </c>
      <c r="AC2" s="42"/>
      <c r="AD2" s="42"/>
      <c r="AE2" s="10" t="s">
        <v>199</v>
      </c>
      <c r="AF2" s="10"/>
      <c r="AG2" s="10"/>
      <c r="AH2" s="10" t="s">
        <v>237</v>
      </c>
      <c r="AI2" s="10"/>
      <c r="AJ2" s="10"/>
      <c r="AK2" s="10" t="s">
        <v>238</v>
      </c>
      <c r="AL2" s="10"/>
      <c r="AM2" s="10"/>
      <c r="AN2" s="10" t="s">
        <v>239</v>
      </c>
      <c r="AO2" s="10"/>
      <c r="AP2" s="10"/>
      <c r="AQ2" s="43" t="s">
        <v>240</v>
      </c>
      <c r="AR2" s="10"/>
      <c r="AS2" s="10"/>
      <c r="AT2" s="43" t="s">
        <v>241</v>
      </c>
      <c r="AU2" s="10"/>
      <c r="AV2" s="10"/>
    </row>
    <row r="3" ht="31.05" customHeight="1" spans="1:61">
      <c r="A3" s="39"/>
      <c r="B3" s="39"/>
      <c r="C3" s="39"/>
      <c r="D3" s="39"/>
      <c r="E3" s="40"/>
      <c r="F3" s="41"/>
      <c r="G3" s="42"/>
      <c r="H3" s="11"/>
      <c r="I3" s="16"/>
      <c r="J3" s="42" t="s">
        <v>15</v>
      </c>
      <c r="K3" s="42" t="s">
        <v>16</v>
      </c>
      <c r="L3" s="42" t="s">
        <v>17</v>
      </c>
      <c r="M3" s="42" t="s">
        <v>15</v>
      </c>
      <c r="N3" s="42" t="s">
        <v>16</v>
      </c>
      <c r="O3" s="42" t="s">
        <v>17</v>
      </c>
      <c r="P3" s="42" t="s">
        <v>15</v>
      </c>
      <c r="Q3" s="42" t="s">
        <v>16</v>
      </c>
      <c r="R3" s="42" t="s">
        <v>17</v>
      </c>
      <c r="S3" s="42" t="s">
        <v>15</v>
      </c>
      <c r="T3" s="42" t="s">
        <v>16</v>
      </c>
      <c r="U3" s="42" t="s">
        <v>17</v>
      </c>
      <c r="V3" s="42" t="s">
        <v>15</v>
      </c>
      <c r="W3" s="42" t="s">
        <v>16</v>
      </c>
      <c r="X3" s="42" t="s">
        <v>17</v>
      </c>
      <c r="Y3" s="42" t="s">
        <v>15</v>
      </c>
      <c r="Z3" s="42" t="s">
        <v>16</v>
      </c>
      <c r="AA3" s="42" t="s">
        <v>17</v>
      </c>
      <c r="AB3" s="42" t="s">
        <v>15</v>
      </c>
      <c r="AC3" s="42" t="s">
        <v>16</v>
      </c>
      <c r="AD3" s="42" t="s">
        <v>17</v>
      </c>
      <c r="AE3" s="10" t="s">
        <v>15</v>
      </c>
      <c r="AF3" s="10" t="s">
        <v>16</v>
      </c>
      <c r="AG3" s="10" t="s">
        <v>17</v>
      </c>
      <c r="AH3" s="10" t="s">
        <v>15</v>
      </c>
      <c r="AI3" s="10" t="s">
        <v>16</v>
      </c>
      <c r="AJ3" s="10" t="s">
        <v>17</v>
      </c>
      <c r="AK3" s="10" t="s">
        <v>15</v>
      </c>
      <c r="AL3" s="10" t="s">
        <v>16</v>
      </c>
      <c r="AM3" s="10" t="s">
        <v>17</v>
      </c>
      <c r="AN3" s="10" t="s">
        <v>15</v>
      </c>
      <c r="AO3" s="10" t="s">
        <v>16</v>
      </c>
      <c r="AP3" s="10" t="s">
        <v>17</v>
      </c>
      <c r="AQ3" s="10" t="s">
        <v>15</v>
      </c>
      <c r="AR3" s="10" t="s">
        <v>16</v>
      </c>
      <c r="AS3" s="10" t="s">
        <v>17</v>
      </c>
      <c r="AT3" s="10" t="s">
        <v>15</v>
      </c>
      <c r="AU3" s="10" t="s">
        <v>16</v>
      </c>
      <c r="AV3" s="10" t="s">
        <v>17</v>
      </c>
    </row>
    <row r="4" ht="15" spans="1:61">
      <c r="A4" s="18">
        <v>1</v>
      </c>
      <c r="B4" s="44" t="s">
        <v>311</v>
      </c>
      <c r="C4" s="44" t="s">
        <v>312</v>
      </c>
      <c r="D4" s="44" t="s">
        <v>313</v>
      </c>
      <c r="E4" s="21">
        <v>89.23</v>
      </c>
      <c r="F4" s="22">
        <f>L4+O4+R4+U4+X4+AA4+AD4+AG4+AJ4+AM4+AP4+AS4+AV4</f>
        <v>15.5</v>
      </c>
      <c r="G4" s="22">
        <f t="shared" ref="G4" si="0">E4+0.3*F4</f>
        <v>93.88</v>
      </c>
      <c r="H4" s="45" t="s">
        <v>22</v>
      </c>
      <c r="I4" s="23">
        <f t="shared" ref="I4" si="1">F4*0.3/G4</f>
        <v>0.0495313165743502</v>
      </c>
      <c r="J4" s="44" t="s">
        <v>153</v>
      </c>
      <c r="K4" s="44" t="s">
        <v>314</v>
      </c>
      <c r="L4" s="44" t="s">
        <v>54</v>
      </c>
      <c r="M4" s="44">
        <v>38</v>
      </c>
      <c r="N4" s="44" t="s">
        <v>315</v>
      </c>
      <c r="O4" s="24" t="s">
        <v>25</v>
      </c>
      <c r="P4" s="44" t="s">
        <v>316</v>
      </c>
      <c r="Q4" s="44" t="s">
        <v>317</v>
      </c>
      <c r="R4" s="24" t="s">
        <v>36</v>
      </c>
      <c r="S4" s="24" t="s">
        <v>318</v>
      </c>
      <c r="T4" s="44" t="s">
        <v>319</v>
      </c>
      <c r="U4" s="24" t="s">
        <v>36</v>
      </c>
      <c r="V4" s="20" t="s">
        <v>320</v>
      </c>
      <c r="W4" s="44" t="s">
        <v>321</v>
      </c>
      <c r="X4" s="20" t="s">
        <v>54</v>
      </c>
      <c r="Y4" s="44" t="s">
        <v>322</v>
      </c>
      <c r="Z4" s="44" t="s">
        <v>253</v>
      </c>
      <c r="AA4" s="20" t="s">
        <v>34</v>
      </c>
      <c r="AB4" s="20" t="s">
        <v>323</v>
      </c>
      <c r="AC4" s="44" t="s">
        <v>152</v>
      </c>
      <c r="AD4" s="20" t="s">
        <v>34</v>
      </c>
      <c r="AE4" s="20" t="s">
        <v>323</v>
      </c>
      <c r="AF4" s="44" t="s">
        <v>41</v>
      </c>
      <c r="AG4" s="20" t="s">
        <v>34</v>
      </c>
      <c r="AH4" s="20" t="s">
        <v>324</v>
      </c>
      <c r="AI4" s="44" t="s">
        <v>325</v>
      </c>
      <c r="AJ4" s="20" t="s">
        <v>36</v>
      </c>
      <c r="AK4" s="20" t="s">
        <v>326</v>
      </c>
      <c r="AL4" s="44" t="s">
        <v>327</v>
      </c>
      <c r="AM4" s="20" t="s">
        <v>62</v>
      </c>
      <c r="AN4" s="46">
        <v>79</v>
      </c>
      <c r="AO4" s="20" t="s">
        <v>84</v>
      </c>
      <c r="AP4" s="20" t="s">
        <v>34</v>
      </c>
      <c r="AQ4" s="20" t="s">
        <v>328</v>
      </c>
      <c r="AR4" s="20" t="s">
        <v>329</v>
      </c>
      <c r="AS4" s="46">
        <v>1</v>
      </c>
      <c r="AT4" s="20" t="s">
        <v>330</v>
      </c>
      <c r="AU4" s="20" t="s">
        <v>331</v>
      </c>
      <c r="AV4" s="20" t="s">
        <v>54</v>
      </c>
    </row>
    <row r="5" s="35" customFormat="1" ht="15" spans="1:61">
      <c r="A5" s="47">
        <v>2</v>
      </c>
      <c r="B5" s="45" t="s">
        <v>332</v>
      </c>
      <c r="C5" s="45" t="s">
        <v>333</v>
      </c>
      <c r="D5" s="45" t="s">
        <v>334</v>
      </c>
      <c r="E5" s="48">
        <v>89.02</v>
      </c>
      <c r="F5" s="49">
        <v>10</v>
      </c>
      <c r="G5" s="49">
        <f t="shared" ref="G5:G24" si="2">E5+0.3*F5</f>
        <v>92.02</v>
      </c>
      <c r="H5" s="45" t="s">
        <v>22</v>
      </c>
      <c r="I5" s="50">
        <f t="shared" ref="I5:I24" si="3">F5*0.3/G5</f>
        <v>0.0326016083460117</v>
      </c>
      <c r="J5" s="45" t="s">
        <v>335</v>
      </c>
      <c r="K5" s="45" t="s">
        <v>336</v>
      </c>
      <c r="L5" s="45" t="s">
        <v>25</v>
      </c>
      <c r="M5" s="45" t="s">
        <v>330</v>
      </c>
      <c r="N5" s="45" t="s">
        <v>337</v>
      </c>
      <c r="O5" s="45" t="s">
        <v>54</v>
      </c>
      <c r="P5" s="45" t="s">
        <v>153</v>
      </c>
      <c r="Q5" s="45" t="s">
        <v>314</v>
      </c>
      <c r="R5" s="45" t="s">
        <v>54</v>
      </c>
      <c r="S5" s="24" t="s">
        <v>316</v>
      </c>
      <c r="T5" s="45" t="s">
        <v>338</v>
      </c>
      <c r="U5" s="24" t="s">
        <v>54</v>
      </c>
      <c r="V5" s="24" t="s">
        <v>318</v>
      </c>
      <c r="W5" s="45" t="s">
        <v>216</v>
      </c>
      <c r="X5" s="24" t="s">
        <v>54</v>
      </c>
      <c r="Y5" s="24" t="s">
        <v>339</v>
      </c>
      <c r="Z5" s="45" t="s">
        <v>340</v>
      </c>
      <c r="AA5" s="24" t="s">
        <v>54</v>
      </c>
      <c r="AB5" s="24" t="s">
        <v>323</v>
      </c>
      <c r="AC5" s="45" t="s">
        <v>41</v>
      </c>
      <c r="AD5" s="24" t="s">
        <v>34</v>
      </c>
      <c r="AE5" s="51">
        <v>85</v>
      </c>
      <c r="AF5" s="51" t="s">
        <v>341</v>
      </c>
      <c r="AG5" s="52">
        <v>0.5</v>
      </c>
      <c r="AH5" s="52">
        <v>11</v>
      </c>
      <c r="AI5" s="45" t="s">
        <v>342</v>
      </c>
      <c r="AJ5" s="52">
        <v>1</v>
      </c>
      <c r="AK5" s="52">
        <v>11</v>
      </c>
      <c r="AL5" s="45" t="s">
        <v>343</v>
      </c>
      <c r="AM5" s="52">
        <v>1</v>
      </c>
      <c r="AN5" s="52"/>
      <c r="AO5" s="52"/>
      <c r="AP5" s="52"/>
      <c r="AQ5" s="52"/>
      <c r="AR5" s="52"/>
      <c r="AS5" s="52"/>
      <c r="AT5" s="52"/>
      <c r="AU5" s="52"/>
      <c r="AV5" s="52"/>
    </row>
    <row r="6" s="35" customFormat="1" ht="15" spans="1:61">
      <c r="A6" s="47">
        <v>3</v>
      </c>
      <c r="B6" s="45" t="s">
        <v>344</v>
      </c>
      <c r="C6" s="45" t="s">
        <v>345</v>
      </c>
      <c r="D6" s="45" t="s">
        <v>334</v>
      </c>
      <c r="E6" s="48">
        <v>87.95</v>
      </c>
      <c r="F6" s="49">
        <f>L6+O6+R6+U6+X6+AA6+AD6</f>
        <v>5.5</v>
      </c>
      <c r="G6" s="49">
        <f t="shared" si="2"/>
        <v>89.6</v>
      </c>
      <c r="H6" s="45" t="s">
        <v>66</v>
      </c>
      <c r="I6" s="50">
        <f t="shared" si="3"/>
        <v>0.0184151785714286</v>
      </c>
      <c r="J6" s="45" t="s">
        <v>324</v>
      </c>
      <c r="K6" s="45" t="s">
        <v>342</v>
      </c>
      <c r="L6" s="45" t="s">
        <v>54</v>
      </c>
      <c r="M6" s="45" t="s">
        <v>324</v>
      </c>
      <c r="N6" s="45" t="s">
        <v>343</v>
      </c>
      <c r="O6" s="24" t="s">
        <v>54</v>
      </c>
      <c r="P6" s="45" t="s">
        <v>330</v>
      </c>
      <c r="Q6" s="45" t="s">
        <v>331</v>
      </c>
      <c r="R6" s="24" t="s">
        <v>54</v>
      </c>
      <c r="S6" s="24" t="s">
        <v>153</v>
      </c>
      <c r="T6" s="45" t="s">
        <v>314</v>
      </c>
      <c r="U6" s="24" t="s">
        <v>54</v>
      </c>
      <c r="V6" s="24" t="s">
        <v>318</v>
      </c>
      <c r="W6" s="45" t="s">
        <v>216</v>
      </c>
      <c r="X6" s="24" t="s">
        <v>54</v>
      </c>
      <c r="Y6" s="45" t="s">
        <v>323</v>
      </c>
      <c r="Z6" s="45" t="s">
        <v>152</v>
      </c>
      <c r="AA6" s="24" t="s">
        <v>34</v>
      </c>
      <c r="AB6" s="53"/>
      <c r="AC6" s="24"/>
      <c r="AD6" s="53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</row>
    <row r="7" s="35" customFormat="1" ht="15" spans="1:61">
      <c r="A7" s="18">
        <v>4</v>
      </c>
      <c r="B7" s="45" t="s">
        <v>346</v>
      </c>
      <c r="C7" s="45" t="s">
        <v>347</v>
      </c>
      <c r="D7" s="45" t="s">
        <v>334</v>
      </c>
      <c r="E7" s="48">
        <v>86.58</v>
      </c>
      <c r="F7" s="49">
        <v>7</v>
      </c>
      <c r="G7" s="49">
        <f t="shared" si="2"/>
        <v>88.68</v>
      </c>
      <c r="H7" s="45" t="s">
        <v>22</v>
      </c>
      <c r="I7" s="50">
        <f t="shared" si="3"/>
        <v>0.023680649526387</v>
      </c>
      <c r="J7" s="45">
        <v>11</v>
      </c>
      <c r="K7" s="45" t="s">
        <v>342</v>
      </c>
      <c r="L7" s="45" t="s">
        <v>54</v>
      </c>
      <c r="M7" s="45">
        <v>43</v>
      </c>
      <c r="N7" s="45" t="s">
        <v>338</v>
      </c>
      <c r="O7" s="24" t="s">
        <v>54</v>
      </c>
      <c r="P7" s="45" t="s">
        <v>318</v>
      </c>
      <c r="Q7" s="45" t="s">
        <v>216</v>
      </c>
      <c r="R7" s="24" t="s">
        <v>54</v>
      </c>
      <c r="S7" s="24" t="s">
        <v>320</v>
      </c>
      <c r="T7" s="45" t="s">
        <v>348</v>
      </c>
      <c r="U7" s="24" t="s">
        <v>54</v>
      </c>
      <c r="V7" s="24" t="s">
        <v>323</v>
      </c>
      <c r="W7" s="45" t="s">
        <v>41</v>
      </c>
      <c r="X7" s="24" t="s">
        <v>34</v>
      </c>
      <c r="Y7" s="45" t="s">
        <v>335</v>
      </c>
      <c r="Z7" s="45" t="s">
        <v>349</v>
      </c>
      <c r="AA7" s="24" t="s">
        <v>25</v>
      </c>
      <c r="AB7" s="52">
        <v>85</v>
      </c>
      <c r="AC7" s="25" t="s">
        <v>350</v>
      </c>
      <c r="AD7" s="52">
        <v>0.5</v>
      </c>
      <c r="AE7" s="24"/>
      <c r="AF7" s="24" t="s">
        <v>351</v>
      </c>
      <c r="AG7" s="24"/>
      <c r="AH7" s="52"/>
      <c r="AI7" s="52"/>
      <c r="AJ7" s="52"/>
      <c r="AK7" s="52"/>
      <c r="AL7" s="52"/>
      <c r="AM7" s="52"/>
      <c r="AN7" s="54"/>
      <c r="AO7" s="54"/>
      <c r="AP7" s="54"/>
      <c r="AQ7" s="54"/>
      <c r="AR7" s="54"/>
      <c r="AS7" s="54"/>
      <c r="AT7" s="52"/>
      <c r="AU7" s="52"/>
      <c r="AV7" s="52"/>
    </row>
    <row r="8" s="35" customFormat="1" ht="15" spans="1:61">
      <c r="A8" s="47">
        <v>5</v>
      </c>
      <c r="B8" s="45" t="s">
        <v>352</v>
      </c>
      <c r="C8" s="45" t="s">
        <v>353</v>
      </c>
      <c r="D8" s="45" t="s">
        <v>334</v>
      </c>
      <c r="E8" s="48">
        <v>83.39</v>
      </c>
      <c r="F8" s="49">
        <v>12.9</v>
      </c>
      <c r="G8" s="49">
        <f t="shared" si="2"/>
        <v>87.26</v>
      </c>
      <c r="H8" s="45" t="s">
        <v>22</v>
      </c>
      <c r="I8" s="50">
        <f t="shared" si="3"/>
        <v>0.0443502177400871</v>
      </c>
      <c r="J8" s="45" t="s">
        <v>326</v>
      </c>
      <c r="K8" s="45" t="s">
        <v>354</v>
      </c>
      <c r="L8" s="45" t="s">
        <v>25</v>
      </c>
      <c r="M8" s="45" t="s">
        <v>324</v>
      </c>
      <c r="N8" s="45" t="s">
        <v>342</v>
      </c>
      <c r="O8" s="24" t="s">
        <v>54</v>
      </c>
      <c r="P8" s="45" t="s">
        <v>324</v>
      </c>
      <c r="Q8" s="45" t="s">
        <v>343</v>
      </c>
      <c r="R8" s="24" t="s">
        <v>54</v>
      </c>
      <c r="S8" s="24" t="s">
        <v>330</v>
      </c>
      <c r="T8" s="45" t="s">
        <v>331</v>
      </c>
      <c r="U8" s="24" t="s">
        <v>54</v>
      </c>
      <c r="V8" s="24" t="s">
        <v>153</v>
      </c>
      <c r="W8" s="45" t="s">
        <v>314</v>
      </c>
      <c r="X8" s="24" t="s">
        <v>54</v>
      </c>
      <c r="Y8" s="45">
        <v>43</v>
      </c>
      <c r="Z8" s="45" t="s">
        <v>338</v>
      </c>
      <c r="AA8" s="24" t="s">
        <v>54</v>
      </c>
      <c r="AB8" s="24" t="s">
        <v>318</v>
      </c>
      <c r="AC8" s="45" t="s">
        <v>216</v>
      </c>
      <c r="AD8" s="24" t="s">
        <v>54</v>
      </c>
      <c r="AE8" s="52">
        <v>79</v>
      </c>
      <c r="AF8" s="45" t="s">
        <v>84</v>
      </c>
      <c r="AG8" s="24" t="s">
        <v>34</v>
      </c>
      <c r="AH8" s="52">
        <v>80</v>
      </c>
      <c r="AI8" s="45" t="s">
        <v>259</v>
      </c>
      <c r="AJ8" s="52">
        <v>1</v>
      </c>
      <c r="AK8" s="52">
        <v>85</v>
      </c>
      <c r="AL8" s="45" t="s">
        <v>355</v>
      </c>
      <c r="AM8" s="52">
        <v>0.5</v>
      </c>
      <c r="AN8" s="52"/>
      <c r="AO8" s="24" t="s">
        <v>356</v>
      </c>
      <c r="AP8" s="52">
        <v>0.4</v>
      </c>
      <c r="AQ8" s="52"/>
      <c r="AR8" s="52" t="s">
        <v>357</v>
      </c>
      <c r="AS8" s="52">
        <v>0.5</v>
      </c>
      <c r="AT8" s="52"/>
      <c r="AU8" s="52" t="s">
        <v>358</v>
      </c>
      <c r="AV8" s="52">
        <v>2</v>
      </c>
    </row>
    <row r="9" s="35" customFormat="1" ht="15" spans="1:61">
      <c r="A9" s="47">
        <v>6</v>
      </c>
      <c r="B9" s="45" t="s">
        <v>359</v>
      </c>
      <c r="C9" s="45" t="s">
        <v>360</v>
      </c>
      <c r="D9" s="45" t="s">
        <v>334</v>
      </c>
      <c r="E9" s="48">
        <v>86.2</v>
      </c>
      <c r="F9" s="49">
        <f>L9+O9+R9+U9+X9+AA9+AD9+AG9+AJ9+AM9</f>
        <v>3</v>
      </c>
      <c r="G9" s="49">
        <f t="shared" si="2"/>
        <v>87.1</v>
      </c>
      <c r="H9" s="45" t="s">
        <v>22</v>
      </c>
      <c r="I9" s="50">
        <f t="shared" si="3"/>
        <v>0.0103329506314581</v>
      </c>
      <c r="J9" s="45" t="s">
        <v>324</v>
      </c>
      <c r="K9" s="45" t="s">
        <v>342</v>
      </c>
      <c r="L9" s="45" t="s">
        <v>54</v>
      </c>
      <c r="M9" s="45" t="s">
        <v>339</v>
      </c>
      <c r="N9" s="45" t="s">
        <v>361</v>
      </c>
      <c r="O9" s="24" t="s">
        <v>54</v>
      </c>
      <c r="P9" s="45" t="s">
        <v>339</v>
      </c>
      <c r="Q9" s="45" t="s">
        <v>362</v>
      </c>
      <c r="R9" s="24" t="s">
        <v>54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</row>
    <row r="10" s="35" customFormat="1" ht="15" spans="1:61">
      <c r="A10" s="47">
        <v>7</v>
      </c>
      <c r="B10" s="45" t="s">
        <v>363</v>
      </c>
      <c r="C10" s="45" t="s">
        <v>364</v>
      </c>
      <c r="D10" s="45" t="s">
        <v>365</v>
      </c>
      <c r="E10" s="48">
        <v>84.26</v>
      </c>
      <c r="F10" s="49">
        <v>9.1</v>
      </c>
      <c r="G10" s="49">
        <f t="shared" si="2"/>
        <v>86.99</v>
      </c>
      <c r="H10" s="45" t="s">
        <v>51</v>
      </c>
      <c r="I10" s="50">
        <f t="shared" si="3"/>
        <v>0.031382917576733</v>
      </c>
      <c r="J10" s="45" t="s">
        <v>366</v>
      </c>
      <c r="K10" s="45" t="s">
        <v>367</v>
      </c>
      <c r="L10" s="45" t="s">
        <v>25</v>
      </c>
      <c r="M10" s="45" t="s">
        <v>220</v>
      </c>
      <c r="N10" s="45" t="s">
        <v>368</v>
      </c>
      <c r="O10" s="24" t="s">
        <v>34</v>
      </c>
      <c r="P10" s="45" t="s">
        <v>220</v>
      </c>
      <c r="Q10" s="45" t="s">
        <v>369</v>
      </c>
      <c r="R10" s="24" t="s">
        <v>370</v>
      </c>
      <c r="S10" s="24" t="s">
        <v>220</v>
      </c>
      <c r="T10" s="45" t="s">
        <v>371</v>
      </c>
      <c r="U10" s="53">
        <v>1</v>
      </c>
      <c r="V10" s="24" t="s">
        <v>220</v>
      </c>
      <c r="W10" s="45" t="s">
        <v>372</v>
      </c>
      <c r="X10" s="53">
        <v>1</v>
      </c>
      <c r="Y10" s="45" t="s">
        <v>366</v>
      </c>
      <c r="Z10" s="45" t="s">
        <v>373</v>
      </c>
      <c r="AA10" s="24" t="s">
        <v>54</v>
      </c>
      <c r="AB10" s="24" t="s">
        <v>366</v>
      </c>
      <c r="AC10" s="45" t="s">
        <v>374</v>
      </c>
      <c r="AD10" s="24" t="s">
        <v>54</v>
      </c>
      <c r="AE10" s="24" t="s">
        <v>220</v>
      </c>
      <c r="AF10" s="45" t="s">
        <v>375</v>
      </c>
      <c r="AG10" s="53">
        <v>0.5</v>
      </c>
      <c r="AH10" s="24" t="s">
        <v>220</v>
      </c>
      <c r="AI10" s="45" t="s">
        <v>376</v>
      </c>
      <c r="AJ10" s="24" t="s">
        <v>370</v>
      </c>
      <c r="AK10" s="24"/>
      <c r="AL10" s="51" t="s">
        <v>377</v>
      </c>
      <c r="AM10" s="51"/>
      <c r="AN10" s="54"/>
      <c r="AO10" s="51" t="s">
        <v>378</v>
      </c>
      <c r="AP10" s="51" t="s">
        <v>28</v>
      </c>
      <c r="AQ10" s="54"/>
      <c r="AR10" s="54"/>
      <c r="AS10" s="54"/>
      <c r="AT10" s="52"/>
      <c r="AU10" s="52"/>
      <c r="AV10" s="52"/>
      <c r="BH10" s="51"/>
      <c r="BI10" s="51"/>
    </row>
    <row r="11" s="35" customFormat="1" ht="15" spans="1:61">
      <c r="A11" s="47">
        <v>8</v>
      </c>
      <c r="B11" s="45" t="s">
        <v>379</v>
      </c>
      <c r="C11" s="45" t="s">
        <v>380</v>
      </c>
      <c r="D11" s="45" t="s">
        <v>334</v>
      </c>
      <c r="E11" s="48">
        <v>85.32</v>
      </c>
      <c r="F11" s="49">
        <v>1.9</v>
      </c>
      <c r="G11" s="49">
        <f t="shared" si="2"/>
        <v>85.89</v>
      </c>
      <c r="H11" s="45" t="s">
        <v>22</v>
      </c>
      <c r="I11" s="50">
        <f t="shared" si="3"/>
        <v>0.00663639538945162</v>
      </c>
      <c r="J11" s="45" t="s">
        <v>324</v>
      </c>
      <c r="K11" s="45" t="s">
        <v>342</v>
      </c>
      <c r="L11" s="45" t="s">
        <v>54</v>
      </c>
      <c r="M11" s="45"/>
      <c r="N11" s="45" t="s">
        <v>381</v>
      </c>
      <c r="O11" s="24" t="s">
        <v>382</v>
      </c>
      <c r="P11" s="24"/>
      <c r="Q11" s="45" t="s">
        <v>383</v>
      </c>
      <c r="R11" s="24" t="s">
        <v>144</v>
      </c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52"/>
      <c r="AF11" s="52"/>
      <c r="AG11" s="52"/>
      <c r="AH11" s="52"/>
      <c r="AI11" s="52"/>
      <c r="AJ11" s="52"/>
      <c r="AK11" s="52"/>
      <c r="AL11" s="45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="35" customFormat="1" ht="15" spans="1:61">
      <c r="A12" s="47">
        <v>9</v>
      </c>
      <c r="B12" s="45" t="s">
        <v>384</v>
      </c>
      <c r="C12" s="45" t="s">
        <v>385</v>
      </c>
      <c r="D12" s="45" t="s">
        <v>365</v>
      </c>
      <c r="E12" s="48">
        <v>84.34</v>
      </c>
      <c r="F12" s="49">
        <f>L12+O12+R12+U12+X12+AA12+AD12+AG12+AJ12+AM12</f>
        <v>3.4</v>
      </c>
      <c r="G12" s="49">
        <f t="shared" si="2"/>
        <v>85.36</v>
      </c>
      <c r="H12" s="45" t="s">
        <v>22</v>
      </c>
      <c r="I12" s="50">
        <f t="shared" si="3"/>
        <v>0.0119493908153702</v>
      </c>
      <c r="J12" s="45" t="s">
        <v>318</v>
      </c>
      <c r="K12" s="45" t="s">
        <v>319</v>
      </c>
      <c r="L12" s="45" t="s">
        <v>36</v>
      </c>
      <c r="M12" s="45" t="s">
        <v>386</v>
      </c>
      <c r="N12" s="45" t="s">
        <v>387</v>
      </c>
      <c r="O12" s="24" t="s">
        <v>36</v>
      </c>
      <c r="P12" s="45"/>
      <c r="Q12" s="52" t="s">
        <v>388</v>
      </c>
      <c r="R12" s="53">
        <v>0.4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="36" customFormat="1" ht="15" spans="1:61">
      <c r="A13" s="55">
        <v>10</v>
      </c>
      <c r="B13" s="56" t="s">
        <v>389</v>
      </c>
      <c r="C13" s="56" t="s">
        <v>390</v>
      </c>
      <c r="D13" s="56" t="s">
        <v>365</v>
      </c>
      <c r="E13" s="21">
        <v>84.08</v>
      </c>
      <c r="F13" s="22">
        <f>L13+O13+R13+U13+X13+AA13+AD13+AG13+AJ13+AM13</f>
        <v>2.1</v>
      </c>
      <c r="G13" s="22">
        <f t="shared" si="2"/>
        <v>84.71</v>
      </c>
      <c r="H13" s="56" t="s">
        <v>22</v>
      </c>
      <c r="I13" s="23">
        <f t="shared" si="3"/>
        <v>0.00743713847243537</v>
      </c>
      <c r="J13" s="56" t="s">
        <v>318</v>
      </c>
      <c r="K13" s="56" t="s">
        <v>216</v>
      </c>
      <c r="L13" s="56" t="s">
        <v>54</v>
      </c>
      <c r="M13" s="56" t="s">
        <v>320</v>
      </c>
      <c r="N13" s="56" t="s">
        <v>391</v>
      </c>
      <c r="O13" s="57" t="s">
        <v>34</v>
      </c>
      <c r="P13" s="56"/>
      <c r="Q13" s="56" t="s">
        <v>392</v>
      </c>
      <c r="R13" s="57" t="s">
        <v>28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</row>
    <row r="14" s="35" customFormat="1" ht="15" spans="1:61">
      <c r="A14" s="47">
        <v>11</v>
      </c>
      <c r="B14" s="45" t="s">
        <v>393</v>
      </c>
      <c r="C14" s="45" t="s">
        <v>394</v>
      </c>
      <c r="D14" s="45" t="s">
        <v>365</v>
      </c>
      <c r="E14" s="45" t="s">
        <v>395</v>
      </c>
      <c r="F14" s="45" t="s">
        <v>396</v>
      </c>
      <c r="G14" s="49">
        <f t="shared" si="2"/>
        <v>84.41</v>
      </c>
      <c r="H14" s="45" t="s">
        <v>22</v>
      </c>
      <c r="I14" s="50">
        <f t="shared" si="3"/>
        <v>0.0131501006989693</v>
      </c>
      <c r="J14" s="45"/>
      <c r="K14" s="45" t="s">
        <v>119</v>
      </c>
      <c r="L14" s="45" t="s">
        <v>144</v>
      </c>
      <c r="M14" s="45" t="s">
        <v>323</v>
      </c>
      <c r="N14" s="45" t="s">
        <v>33</v>
      </c>
      <c r="O14" s="24" t="s">
        <v>34</v>
      </c>
      <c r="P14" s="24" t="s">
        <v>318</v>
      </c>
      <c r="Q14" s="45" t="s">
        <v>216</v>
      </c>
      <c r="R14" s="45" t="s">
        <v>54</v>
      </c>
      <c r="S14" s="45" t="s">
        <v>324</v>
      </c>
      <c r="T14" s="45" t="s">
        <v>397</v>
      </c>
      <c r="U14" s="24" t="s">
        <v>54</v>
      </c>
      <c r="V14" s="24" t="s">
        <v>70</v>
      </c>
      <c r="W14" s="24" t="s">
        <v>398</v>
      </c>
      <c r="X14" s="24" t="s">
        <v>83</v>
      </c>
      <c r="Y14" s="53"/>
      <c r="Z14" s="51"/>
      <c r="AA14" s="53"/>
      <c r="AB14" s="24"/>
      <c r="AC14" s="24"/>
      <c r="AD14" s="24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="35" customFormat="1" ht="15" spans="1:61">
      <c r="A15" s="47">
        <v>12</v>
      </c>
      <c r="B15" s="45" t="s">
        <v>399</v>
      </c>
      <c r="C15" s="45" t="s">
        <v>400</v>
      </c>
      <c r="D15" s="45" t="s">
        <v>313</v>
      </c>
      <c r="E15" s="45">
        <v>83.75</v>
      </c>
      <c r="F15" s="45">
        <v>0</v>
      </c>
      <c r="G15" s="49">
        <f t="shared" si="2"/>
        <v>83.75</v>
      </c>
      <c r="H15" s="45" t="s">
        <v>66</v>
      </c>
      <c r="I15" s="50">
        <f t="shared" si="3"/>
        <v>0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="35" customFormat="1" ht="15" spans="1:61">
      <c r="A16" s="47">
        <v>13</v>
      </c>
      <c r="B16" s="45" t="s">
        <v>401</v>
      </c>
      <c r="C16" s="45" t="s">
        <v>402</v>
      </c>
      <c r="D16" s="45" t="s">
        <v>313</v>
      </c>
      <c r="E16" s="45">
        <v>82.05</v>
      </c>
      <c r="F16" s="45">
        <v>2.5</v>
      </c>
      <c r="G16" s="49">
        <f t="shared" si="2"/>
        <v>82.8</v>
      </c>
      <c r="H16" s="45"/>
      <c r="I16" s="50">
        <f t="shared" si="3"/>
        <v>0.00905797101449275</v>
      </c>
      <c r="J16" s="45">
        <v>11</v>
      </c>
      <c r="K16" s="45" t="s">
        <v>403</v>
      </c>
      <c r="L16" s="45">
        <v>1</v>
      </c>
      <c r="M16" s="45">
        <v>45</v>
      </c>
      <c r="N16" s="45" t="s">
        <v>149</v>
      </c>
      <c r="O16" s="45">
        <v>1.5</v>
      </c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="35" customFormat="1" ht="15" spans="1:48">
      <c r="A17" s="47">
        <v>14</v>
      </c>
      <c r="B17" s="45" t="s">
        <v>404</v>
      </c>
      <c r="C17" s="45" t="s">
        <v>405</v>
      </c>
      <c r="D17" s="45" t="s">
        <v>334</v>
      </c>
      <c r="E17" s="45">
        <v>81.7</v>
      </c>
      <c r="F17" s="45">
        <v>1.5</v>
      </c>
      <c r="G17" s="49">
        <f t="shared" si="2"/>
        <v>82.15</v>
      </c>
      <c r="H17" s="45"/>
      <c r="I17" s="50">
        <f t="shared" si="3"/>
        <v>0.00547778454047474</v>
      </c>
      <c r="J17" s="45">
        <v>11</v>
      </c>
      <c r="K17" s="45" t="s">
        <v>403</v>
      </c>
      <c r="L17" s="45">
        <v>1</v>
      </c>
      <c r="M17" s="45">
        <v>59</v>
      </c>
      <c r="N17" s="45" t="s">
        <v>406</v>
      </c>
      <c r="O17" s="45">
        <v>0.5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s="35" customFormat="1" ht="15" spans="1:48">
      <c r="A18" s="47">
        <v>15</v>
      </c>
      <c r="B18" s="45" t="s">
        <v>407</v>
      </c>
      <c r="C18" s="45" t="s">
        <v>408</v>
      </c>
      <c r="D18" s="45" t="s">
        <v>313</v>
      </c>
      <c r="E18" s="45" t="s">
        <v>409</v>
      </c>
      <c r="F18" s="45">
        <v>0</v>
      </c>
      <c r="G18" s="49">
        <f t="shared" si="2"/>
        <v>81.94</v>
      </c>
      <c r="H18" s="45"/>
      <c r="I18" s="50">
        <f t="shared" si="3"/>
        <v>0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ht="15" spans="1:48">
      <c r="A19" s="47">
        <v>16</v>
      </c>
      <c r="B19" s="44" t="s">
        <v>410</v>
      </c>
      <c r="C19" s="44" t="s">
        <v>411</v>
      </c>
      <c r="D19" s="45" t="s">
        <v>365</v>
      </c>
      <c r="E19" s="44">
        <v>81.47</v>
      </c>
      <c r="F19" s="44">
        <v>0</v>
      </c>
      <c r="G19" s="22">
        <f t="shared" si="2"/>
        <v>81.47</v>
      </c>
      <c r="H19" s="46"/>
      <c r="I19" s="23">
        <f t="shared" si="3"/>
        <v>0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</row>
    <row r="20" ht="15" spans="1:48">
      <c r="A20" s="47">
        <v>17</v>
      </c>
      <c r="B20" s="44" t="s">
        <v>412</v>
      </c>
      <c r="C20" s="44" t="s">
        <v>413</v>
      </c>
      <c r="D20" s="45" t="s">
        <v>365</v>
      </c>
      <c r="E20" s="44">
        <v>81.17</v>
      </c>
      <c r="F20" s="44">
        <v>0</v>
      </c>
      <c r="G20" s="22">
        <f t="shared" si="2"/>
        <v>81.17</v>
      </c>
      <c r="H20" s="46"/>
      <c r="I20" s="23">
        <f t="shared" si="3"/>
        <v>0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</row>
    <row r="21" ht="15" spans="1:48">
      <c r="A21" s="47">
        <v>18</v>
      </c>
      <c r="B21" s="44" t="s">
        <v>414</v>
      </c>
      <c r="C21" s="44" t="s">
        <v>415</v>
      </c>
      <c r="D21" s="44" t="s">
        <v>365</v>
      </c>
      <c r="E21" s="44">
        <v>78.02</v>
      </c>
      <c r="F21" s="44" t="s">
        <v>416</v>
      </c>
      <c r="G21" s="22">
        <f t="shared" si="2"/>
        <v>79.58</v>
      </c>
      <c r="H21" s="45"/>
      <c r="I21" s="23">
        <f t="shared" si="3"/>
        <v>0.0196029153053531</v>
      </c>
      <c r="J21" s="44" t="s">
        <v>326</v>
      </c>
      <c r="K21" s="45" t="s">
        <v>327</v>
      </c>
      <c r="L21" s="44" t="s">
        <v>62</v>
      </c>
      <c r="M21" s="44">
        <v>59</v>
      </c>
      <c r="N21" s="44" t="s">
        <v>406</v>
      </c>
      <c r="O21" s="44">
        <v>0.5</v>
      </c>
      <c r="P21" s="44">
        <v>85</v>
      </c>
      <c r="Q21" s="44" t="s">
        <v>417</v>
      </c>
      <c r="R21" s="44">
        <v>0.5</v>
      </c>
      <c r="S21" s="44"/>
      <c r="T21" s="45" t="s">
        <v>418</v>
      </c>
      <c r="U21" s="44" t="s">
        <v>144</v>
      </c>
      <c r="V21" s="44"/>
      <c r="W21" s="45" t="s">
        <v>419</v>
      </c>
      <c r="X21" s="44" t="s">
        <v>144</v>
      </c>
      <c r="Y21" s="44"/>
      <c r="Z21" s="45" t="s">
        <v>420</v>
      </c>
      <c r="AA21" s="44" t="s">
        <v>144</v>
      </c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</row>
    <row r="22" ht="15" spans="1:48">
      <c r="A22" s="47">
        <v>19</v>
      </c>
      <c r="B22" s="44" t="s">
        <v>421</v>
      </c>
      <c r="C22" s="44" t="s">
        <v>422</v>
      </c>
      <c r="D22" s="44" t="s">
        <v>313</v>
      </c>
      <c r="E22" s="44">
        <v>79.25</v>
      </c>
      <c r="F22" s="44">
        <v>0</v>
      </c>
      <c r="G22" s="22">
        <f t="shared" si="2"/>
        <v>79.25</v>
      </c>
      <c r="H22" s="46"/>
      <c r="I22" s="23">
        <f t="shared" si="3"/>
        <v>0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</row>
    <row r="23" ht="15" spans="1:48">
      <c r="A23" s="47">
        <v>20</v>
      </c>
      <c r="B23" s="44" t="s">
        <v>423</v>
      </c>
      <c r="C23" s="44" t="s">
        <v>424</v>
      </c>
      <c r="D23" s="44" t="s">
        <v>313</v>
      </c>
      <c r="E23" s="44">
        <v>78.67</v>
      </c>
      <c r="F23" s="44">
        <v>0</v>
      </c>
      <c r="G23" s="22">
        <f t="shared" si="2"/>
        <v>78.67</v>
      </c>
      <c r="H23" s="45"/>
      <c r="I23" s="23">
        <f t="shared" si="3"/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</row>
    <row r="24" ht="15" spans="1:48">
      <c r="A24" s="47">
        <v>21</v>
      </c>
      <c r="B24" s="44" t="s">
        <v>425</v>
      </c>
      <c r="C24" s="44" t="s">
        <v>426</v>
      </c>
      <c r="D24" s="44" t="s">
        <v>313</v>
      </c>
      <c r="E24" s="44">
        <v>78.07</v>
      </c>
      <c r="F24" s="44">
        <v>0</v>
      </c>
      <c r="G24" s="22">
        <f t="shared" si="2"/>
        <v>78.07</v>
      </c>
      <c r="H24" s="46"/>
      <c r="I24" s="23">
        <f t="shared" si="3"/>
        <v>0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</row>
  </sheetData>
  <sheetProtection formatCells="0" formatColumns="0" formatRows="0" insertRows="0" insertColumns="0" insertHyperlinks="0" deleteColumns="0" deleteRows="0" sort="0" autoFilter="0" pivotTables="0"/>
  <mergeCells count="23">
    <mergeCell ref="A1:AV1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T2:AV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zoomScale="104" zoomScaleNormal="104" workbookViewId="0">
      <selection activeCell="K22" sqref="K22"/>
    </sheetView>
  </sheetViews>
  <sheetFormatPr defaultColWidth="9" defaultRowHeight="14"/>
  <cols>
    <col min="2" max="2" width="14.6666666666667" customWidth="1"/>
    <col min="4" max="4" width="20.5583333333333" customWidth="1"/>
    <col min="6" max="6" width="8.775" customWidth="1"/>
    <col min="7" max="7" width="9.775" customWidth="1"/>
    <col min="11" max="11" width="41.1083333333333" customWidth="1"/>
    <col min="14" max="14" width="35.4416666666667" customWidth="1"/>
    <col min="17" max="17" width="34.5583333333333" customWidth="1"/>
    <col min="20" max="20" width="34.8833333333333" customWidth="1"/>
    <col min="23" max="23" width="33.775" customWidth="1"/>
    <col min="26" max="26" width="27.6666666666667" customWidth="1"/>
  </cols>
  <sheetData>
    <row r="1" ht="27.5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.5" spans="1:2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9" t="s">
        <v>9</v>
      </c>
      <c r="J2" s="10" t="s">
        <v>10</v>
      </c>
      <c r="K2" s="10"/>
      <c r="L2" s="10"/>
      <c r="M2" s="10" t="s">
        <v>11</v>
      </c>
      <c r="N2" s="10"/>
      <c r="O2" s="10"/>
      <c r="P2" s="10" t="s">
        <v>12</v>
      </c>
      <c r="Q2" s="10"/>
      <c r="R2" s="10"/>
      <c r="S2" s="10" t="s">
        <v>13</v>
      </c>
      <c r="T2" s="10"/>
      <c r="U2" s="10"/>
      <c r="V2" s="10" t="s">
        <v>14</v>
      </c>
      <c r="W2" s="10"/>
      <c r="X2" s="10"/>
      <c r="Y2" s="10" t="s">
        <v>74</v>
      </c>
      <c r="Z2" s="10"/>
      <c r="AA2" s="10"/>
      <c r="AB2" s="11" t="s">
        <v>9</v>
      </c>
    </row>
    <row r="3" ht="15.5" spans="1:28">
      <c r="A3" s="12"/>
      <c r="B3" s="12"/>
      <c r="C3" s="12"/>
      <c r="D3" s="12"/>
      <c r="E3" s="13"/>
      <c r="F3" s="14"/>
      <c r="G3" s="15"/>
      <c r="H3" s="16"/>
      <c r="I3" s="17"/>
      <c r="J3" s="10" t="s">
        <v>15</v>
      </c>
      <c r="K3" s="10" t="s">
        <v>16</v>
      </c>
      <c r="L3" s="10" t="s">
        <v>17</v>
      </c>
      <c r="M3" s="10" t="s">
        <v>15</v>
      </c>
      <c r="N3" s="10" t="s">
        <v>16</v>
      </c>
      <c r="O3" s="10" t="s">
        <v>17</v>
      </c>
      <c r="P3" s="10" t="s">
        <v>15</v>
      </c>
      <c r="Q3" s="10" t="s">
        <v>16</v>
      </c>
      <c r="R3" s="10" t="s">
        <v>17</v>
      </c>
      <c r="S3" s="10" t="s">
        <v>15</v>
      </c>
      <c r="T3" s="10" t="s">
        <v>16</v>
      </c>
      <c r="U3" s="10" t="s">
        <v>17</v>
      </c>
      <c r="V3" s="10" t="s">
        <v>15</v>
      </c>
      <c r="W3" s="10" t="s">
        <v>16</v>
      </c>
      <c r="X3" s="10" t="s">
        <v>17</v>
      </c>
      <c r="Y3" s="10" t="s">
        <v>15</v>
      </c>
      <c r="Z3" s="10" t="s">
        <v>16</v>
      </c>
      <c r="AA3" s="10" t="s">
        <v>17</v>
      </c>
      <c r="AB3" s="11"/>
    </row>
    <row r="4" ht="15" spans="1:28">
      <c r="A4" s="18">
        <v>1</v>
      </c>
      <c r="B4" s="19" t="s">
        <v>427</v>
      </c>
      <c r="C4" s="19" t="s">
        <v>428</v>
      </c>
      <c r="D4" s="20" t="s">
        <v>365</v>
      </c>
      <c r="E4" s="21">
        <v>87.12</v>
      </c>
      <c r="F4" s="22">
        <v>1.9</v>
      </c>
      <c r="G4" s="22">
        <f t="shared" ref="G4:G9" si="0">E4+F4*0.3</f>
        <v>87.69</v>
      </c>
      <c r="H4" s="23">
        <f t="shared" ref="H4:H9" si="1">F4*0.3/G4</f>
        <v>0.00650017105713308</v>
      </c>
      <c r="I4" s="23" t="s">
        <v>22</v>
      </c>
      <c r="J4" s="19" t="s">
        <v>324</v>
      </c>
      <c r="K4" s="19" t="s">
        <v>204</v>
      </c>
      <c r="L4" s="19" t="s">
        <v>54</v>
      </c>
      <c r="M4" s="19" t="s">
        <v>323</v>
      </c>
      <c r="N4" s="19" t="s">
        <v>429</v>
      </c>
      <c r="O4" s="19" t="s">
        <v>34</v>
      </c>
      <c r="P4" s="24" t="s">
        <v>335</v>
      </c>
      <c r="Q4" s="25" t="s">
        <v>430</v>
      </c>
      <c r="R4" s="20" t="s">
        <v>144</v>
      </c>
      <c r="S4" s="26"/>
      <c r="T4" s="27"/>
      <c r="U4" s="26"/>
      <c r="V4" s="26"/>
      <c r="W4" s="27"/>
      <c r="X4" s="26"/>
      <c r="Y4" s="28"/>
      <c r="Z4" s="28"/>
      <c r="AA4" s="28"/>
      <c r="AB4" s="29"/>
    </row>
    <row r="5" ht="15" spans="1:28">
      <c r="A5" s="18">
        <v>2</v>
      </c>
      <c r="B5" s="19" t="s">
        <v>431</v>
      </c>
      <c r="C5" s="19" t="s">
        <v>432</v>
      </c>
      <c r="D5" s="20" t="s">
        <v>334</v>
      </c>
      <c r="E5" s="21">
        <v>85.78</v>
      </c>
      <c r="F5" s="22">
        <v>5</v>
      </c>
      <c r="G5" s="22">
        <f t="shared" si="0"/>
        <v>87.28</v>
      </c>
      <c r="H5" s="23">
        <f t="shared" si="1"/>
        <v>0.017186067827681</v>
      </c>
      <c r="I5" s="23" t="s">
        <v>22</v>
      </c>
      <c r="J5" s="19">
        <v>11</v>
      </c>
      <c r="K5" s="19" t="s">
        <v>204</v>
      </c>
      <c r="L5" s="19">
        <v>1</v>
      </c>
      <c r="M5" s="19">
        <v>37</v>
      </c>
      <c r="N5" s="19" t="s">
        <v>433</v>
      </c>
      <c r="O5" s="19">
        <v>1</v>
      </c>
      <c r="P5" s="19">
        <v>45</v>
      </c>
      <c r="Q5" s="19" t="s">
        <v>216</v>
      </c>
      <c r="R5" s="19">
        <v>1</v>
      </c>
      <c r="S5" s="19">
        <v>25</v>
      </c>
      <c r="T5" s="25" t="s">
        <v>336</v>
      </c>
      <c r="U5">
        <v>2</v>
      </c>
      <c r="V5" s="28"/>
      <c r="W5" s="28"/>
      <c r="X5" s="28"/>
      <c r="Y5" s="28"/>
      <c r="Z5" s="28"/>
      <c r="AA5" s="28"/>
      <c r="AB5" s="29"/>
    </row>
    <row r="6" s="1" customFormat="1" ht="15" spans="1:28">
      <c r="A6" s="18">
        <v>3</v>
      </c>
      <c r="B6" s="19" t="s">
        <v>434</v>
      </c>
      <c r="C6" s="19" t="s">
        <v>435</v>
      </c>
      <c r="D6" s="26" t="s">
        <v>313</v>
      </c>
      <c r="E6" s="30">
        <v>85.27</v>
      </c>
      <c r="F6" s="31">
        <v>2.9</v>
      </c>
      <c r="G6" s="31">
        <f t="shared" si="0"/>
        <v>86.14</v>
      </c>
      <c r="H6" s="32">
        <f t="shared" si="1"/>
        <v>0.0100998374738797</v>
      </c>
      <c r="I6" s="23" t="s">
        <v>22</v>
      </c>
      <c r="J6" s="19">
        <v>130</v>
      </c>
      <c r="K6" s="19" t="s">
        <v>436</v>
      </c>
      <c r="L6" s="19" t="s">
        <v>34</v>
      </c>
      <c r="M6" s="19" t="s">
        <v>32</v>
      </c>
      <c r="N6" s="19" t="s">
        <v>437</v>
      </c>
      <c r="O6" s="19" t="s">
        <v>34</v>
      </c>
      <c r="P6" s="19">
        <v>130</v>
      </c>
      <c r="Q6" s="19" t="s">
        <v>438</v>
      </c>
      <c r="R6" s="19">
        <v>0.5</v>
      </c>
      <c r="S6" s="19">
        <v>83</v>
      </c>
      <c r="T6" s="19" t="s">
        <v>216</v>
      </c>
      <c r="U6" s="19" t="s">
        <v>54</v>
      </c>
      <c r="V6" s="33">
        <v>25</v>
      </c>
      <c r="W6" s="19" t="s">
        <v>439</v>
      </c>
      <c r="X6" s="33">
        <v>0.4</v>
      </c>
      <c r="Y6" s="33"/>
      <c r="Z6" s="19"/>
      <c r="AA6" s="33"/>
      <c r="AB6" s="34"/>
    </row>
    <row r="7" ht="15" spans="1:28">
      <c r="A7" s="18">
        <v>4</v>
      </c>
      <c r="B7" s="19" t="s">
        <v>440</v>
      </c>
      <c r="C7" s="20" t="s">
        <v>441</v>
      </c>
      <c r="D7" s="19" t="s">
        <v>334</v>
      </c>
      <c r="E7" s="19">
        <v>82.13</v>
      </c>
      <c r="F7" s="20" t="s">
        <v>442</v>
      </c>
      <c r="G7" s="22">
        <f t="shared" si="0"/>
        <v>83.45</v>
      </c>
      <c r="H7" s="23">
        <f t="shared" si="1"/>
        <v>0.0158178550029958</v>
      </c>
      <c r="I7" s="23"/>
      <c r="J7" s="20">
        <v>11</v>
      </c>
      <c r="K7" s="19" t="s">
        <v>403</v>
      </c>
      <c r="L7" s="19" t="s">
        <v>36</v>
      </c>
      <c r="M7" s="20">
        <v>83</v>
      </c>
      <c r="N7" s="19" t="s">
        <v>443</v>
      </c>
      <c r="O7" s="19">
        <v>1</v>
      </c>
      <c r="P7" s="20">
        <v>80</v>
      </c>
      <c r="Q7" s="19" t="s">
        <v>444</v>
      </c>
      <c r="R7" s="19">
        <v>0.5</v>
      </c>
      <c r="S7" s="20">
        <v>37</v>
      </c>
      <c r="T7" s="19" t="s">
        <v>445</v>
      </c>
      <c r="U7" s="19" t="s">
        <v>54</v>
      </c>
      <c r="V7" s="20" t="s">
        <v>335</v>
      </c>
      <c r="W7" s="19" t="s">
        <v>430</v>
      </c>
      <c r="X7" s="19" t="s">
        <v>144</v>
      </c>
      <c r="Y7" s="20"/>
      <c r="Z7" s="19"/>
      <c r="AA7" s="19"/>
      <c r="AB7" s="29"/>
    </row>
    <row r="8" ht="15" spans="1:28">
      <c r="A8" s="18">
        <v>5</v>
      </c>
      <c r="B8" s="19" t="s">
        <v>446</v>
      </c>
      <c r="C8" s="19" t="s">
        <v>447</v>
      </c>
      <c r="D8" s="20" t="s">
        <v>365</v>
      </c>
      <c r="E8" s="21">
        <v>83.02</v>
      </c>
      <c r="F8" s="22">
        <v>0.9</v>
      </c>
      <c r="G8" s="22">
        <f t="shared" si="0"/>
        <v>83.29</v>
      </c>
      <c r="H8" s="23">
        <f t="shared" si="1"/>
        <v>0.00324168567655181</v>
      </c>
      <c r="I8" s="23"/>
      <c r="J8" s="19">
        <v>85</v>
      </c>
      <c r="K8" s="19" t="s">
        <v>436</v>
      </c>
      <c r="L8" s="19">
        <v>0.5</v>
      </c>
      <c r="M8" s="19"/>
      <c r="N8" s="25" t="s">
        <v>448</v>
      </c>
      <c r="O8" s="19" t="s">
        <v>144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9"/>
    </row>
    <row r="9" ht="15" spans="1:28">
      <c r="A9" s="18">
        <v>6</v>
      </c>
      <c r="B9" s="19" t="s">
        <v>449</v>
      </c>
      <c r="C9" s="20" t="s">
        <v>450</v>
      </c>
      <c r="D9" s="19" t="s">
        <v>313</v>
      </c>
      <c r="E9" s="19">
        <v>82.04</v>
      </c>
      <c r="F9" s="20" t="s">
        <v>451</v>
      </c>
      <c r="G9" s="22">
        <f t="shared" si="0"/>
        <v>82.31</v>
      </c>
      <c r="H9" s="23">
        <f t="shared" si="1"/>
        <v>0.00328028186125623</v>
      </c>
      <c r="I9" s="23"/>
      <c r="J9" s="20">
        <v>59</v>
      </c>
      <c r="K9" s="19" t="s">
        <v>406</v>
      </c>
      <c r="L9" s="19">
        <v>0.5</v>
      </c>
      <c r="M9" s="20" t="s">
        <v>452</v>
      </c>
      <c r="N9" s="19" t="s">
        <v>430</v>
      </c>
      <c r="O9" s="19" t="s">
        <v>144</v>
      </c>
      <c r="P9" s="20"/>
      <c r="Q9" s="19"/>
      <c r="R9" s="19"/>
      <c r="S9" s="20"/>
      <c r="T9" s="19"/>
      <c r="U9" s="19"/>
      <c r="V9" s="20"/>
      <c r="W9" s="19"/>
      <c r="X9" s="19"/>
      <c r="Y9" s="20"/>
      <c r="Z9" s="19"/>
      <c r="AA9" s="19"/>
      <c r="AB9" s="29"/>
    </row>
  </sheetData>
  <sheetProtection formatCells="0" formatColumns="0" formatRows="0" insertRows="0" insertColumns="0" insertHyperlinks="0" deleteColumns="0" deleteRows="0" sort="0" autoFilter="0" pivotTables="0"/>
  <mergeCells count="17">
    <mergeCell ref="A1:AA1"/>
    <mergeCell ref="J2:L2"/>
    <mergeCell ref="M2:O2"/>
    <mergeCell ref="P2:R2"/>
    <mergeCell ref="S2:U2"/>
    <mergeCell ref="V2:X2"/>
    <mergeCell ref="Y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B2:AB3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土卓</vt:lpstr>
      <vt:lpstr>建工</vt:lpstr>
      <vt:lpstr>道桥</vt:lpstr>
      <vt:lpstr>岩土</vt:lpstr>
      <vt:lpstr>智建</vt:lpstr>
      <vt:lpstr>工管</vt:lpstr>
      <vt:lpstr>交通工程</vt:lpstr>
      <vt:lpstr>交通运输</vt:lpstr>
      <vt:lpstr>智能水电</vt:lpstr>
      <vt:lpstr>智慧水利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程佳宝</dc:creator>
  <cp:lastModifiedBy>谢海滢</cp:lastModifiedBy>
  <dcterms:created xsi:type="dcterms:W3CDTF">2020-09-08T05:51:00Z</dcterms:created>
  <dcterms:modified xsi:type="dcterms:W3CDTF">2026-09-14T08:23:03Z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BD91B04547AC4C75B855E5FE3438AAC9_13</vt:lpwstr>
  </property>
  <property fmtid="{D5CDD505-2E9C-101B-9397-08002B2CF9AE}" pid="4" name="KSOProductBuildVer">
    <vt:lpwstr>2052-12.1.0.28505</vt:lpwstr>
  </property>
</Properties>
</file>