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000" windowHeight="9075"/>
  </bookViews>
  <sheets>
    <sheet name="总表" sheetId="1" r:id="rId1"/>
    <sheet name="计科加分明细" sheetId="3" r:id="rId2"/>
    <sheet name="软件加分明细" sheetId="4" r:id="rId3"/>
    <sheet name="信安加分明细" sheetId="5" r:id="rId4"/>
    <sheet name="大数据加分明细" sheetId="6" r:id="rId5"/>
  </sheets>
  <definedNames>
    <definedName name="_xlnm._FilterDatabase" localSheetId="0" hidden="1">总表!$A$1:$Q$61</definedName>
    <definedName name="_xlnm._FilterDatabase" localSheetId="3" hidden="1">信安加分明细!$A$1:$N$48</definedName>
    <definedName name="_xlnm._FilterDatabase" localSheetId="1" hidden="1">计科加分明细!$A$1:$N$102</definedName>
    <definedName name="_xlnm._FilterDatabase" localSheetId="2" hidden="1">软件加分明细!$A$1:$N$74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<sst xmlns="http://schemas.openxmlformats.org/spreadsheetml/2006/main" count="1390" uniqueCount="497">
  <si>
    <t>序号</t>
  </si>
  <si>
    <t>专业</t>
  </si>
  <si>
    <t>学号</t>
  </si>
  <si>
    <t>姓名</t>
  </si>
  <si>
    <t>性别</t>
  </si>
  <si>
    <t>推荐类型</t>
  </si>
  <si>
    <t>必修课第一次正考平均绩点</t>
  </si>
  <si>
    <t>必修课专业排名</t>
  </si>
  <si>
    <t>素质排位
占比是否在前40%</t>
  </si>
  <si>
    <t>体育均达标</t>
  </si>
  <si>
    <t>四级成绩</t>
  </si>
  <si>
    <t>平时成绩</t>
  </si>
  <si>
    <t>优先加分项目总分（超出5分记5分）</t>
  </si>
  <si>
    <t>综合成绩</t>
  </si>
  <si>
    <t>综合名次</t>
  </si>
  <si>
    <t>所在专业人数</t>
  </si>
  <si>
    <t>结论</t>
  </si>
  <si>
    <t>计算机科学与技术</t>
  </si>
  <si>
    <t>5120221129</t>
  </si>
  <si>
    <t>刘禹岐</t>
  </si>
  <si>
    <t>男</t>
  </si>
  <si>
    <t>普通</t>
  </si>
  <si>
    <t>是</t>
  </si>
  <si>
    <t>拟推荐</t>
  </si>
  <si>
    <t>5120221800</t>
  </si>
  <si>
    <t>程童</t>
  </si>
  <si>
    <t>5120220857</t>
  </si>
  <si>
    <t>杨若瑄</t>
  </si>
  <si>
    <t>女</t>
  </si>
  <si>
    <t>5120222652</t>
  </si>
  <si>
    <t>江晶蕊</t>
  </si>
  <si>
    <t>5120226972</t>
  </si>
  <si>
    <t>郑俊杰</t>
  </si>
  <si>
    <t>5120226444</t>
  </si>
  <si>
    <t>王俊豪</t>
  </si>
  <si>
    <t>5120225663</t>
  </si>
  <si>
    <t>唐靖宇</t>
  </si>
  <si>
    <t>5120222757</t>
  </si>
  <si>
    <t>张筱竹</t>
  </si>
  <si>
    <t>5120222952</t>
  </si>
  <si>
    <t>肖诗琪</t>
  </si>
  <si>
    <t>5120217762</t>
  </si>
  <si>
    <t>许芸欣</t>
  </si>
  <si>
    <t>5120222504</t>
  </si>
  <si>
    <t>彭阳</t>
  </si>
  <si>
    <t>5120220522</t>
  </si>
  <si>
    <t>杨佃文</t>
  </si>
  <si>
    <t>5120222627</t>
  </si>
  <si>
    <t>薛思佳</t>
  </si>
  <si>
    <t>5120222815</t>
  </si>
  <si>
    <t>左玙霞</t>
  </si>
  <si>
    <t>5120223100</t>
  </si>
  <si>
    <t>黄翊萱</t>
  </si>
  <si>
    <t>5120225895</t>
  </si>
  <si>
    <t>蒋俊杰</t>
  </si>
  <si>
    <t>5120220397</t>
  </si>
  <si>
    <t>唐李洁</t>
  </si>
  <si>
    <t>拟递补</t>
  </si>
  <si>
    <t>5120226868</t>
  </si>
  <si>
    <t>陈润</t>
  </si>
  <si>
    <t>5120220848</t>
  </si>
  <si>
    <t>高锋</t>
  </si>
  <si>
    <t>5120223449</t>
  </si>
  <si>
    <t>朱永洁</t>
  </si>
  <si>
    <t>5120224085</t>
  </si>
  <si>
    <t>赵苏豪</t>
  </si>
  <si>
    <t>5120222485</t>
  </si>
  <si>
    <t>黄瑞熙</t>
  </si>
  <si>
    <t>软件工程</t>
  </si>
  <si>
    <t>5120223099</t>
  </si>
  <si>
    <t>夏萍</t>
  </si>
  <si>
    <t>5120222536</t>
  </si>
  <si>
    <t>董鑫</t>
  </si>
  <si>
    <t>5120220229</t>
  </si>
  <si>
    <t>杨婷</t>
  </si>
  <si>
    <t>5120223646</t>
  </si>
  <si>
    <t>李家豪</t>
  </si>
  <si>
    <t>5120222766</t>
  </si>
  <si>
    <t>杨思睿</t>
  </si>
  <si>
    <t>5120224506</t>
  </si>
  <si>
    <t>李欣珂</t>
  </si>
  <si>
    <t>5120221183</t>
  </si>
  <si>
    <t>涂惠轩</t>
  </si>
  <si>
    <t>5120221658</t>
  </si>
  <si>
    <t>申翔宇</t>
  </si>
  <si>
    <t>5120224025</t>
  </si>
  <si>
    <t>黄韵</t>
  </si>
  <si>
    <t>5120225294</t>
  </si>
  <si>
    <t>唐湘南</t>
  </si>
  <si>
    <t>5120223230</t>
  </si>
  <si>
    <t>刘格宁</t>
  </si>
  <si>
    <t>5120225285</t>
  </si>
  <si>
    <t>赵曼利</t>
  </si>
  <si>
    <t>5120224776</t>
  </si>
  <si>
    <t>陈语涵</t>
  </si>
  <si>
    <t>5120225670</t>
  </si>
  <si>
    <t>车欢</t>
  </si>
  <si>
    <t>5120227615</t>
  </si>
  <si>
    <t>廖青枫</t>
  </si>
  <si>
    <t>5120221533</t>
  </si>
  <si>
    <t>谢佳辰</t>
  </si>
  <si>
    <t>5120222379</t>
  </si>
  <si>
    <t>金叶</t>
  </si>
  <si>
    <t>数据科学与大数据技术</t>
  </si>
  <si>
    <t>5120223048</t>
  </si>
  <si>
    <t>王婕</t>
  </si>
  <si>
    <t>5120221862</t>
  </si>
  <si>
    <t>许王义</t>
  </si>
  <si>
    <t>5120223187</t>
  </si>
  <si>
    <t>黄文静</t>
  </si>
  <si>
    <t>5120224648</t>
  </si>
  <si>
    <t>岳子谋</t>
  </si>
  <si>
    <t>5120222455</t>
  </si>
  <si>
    <t>刘增焰</t>
  </si>
  <si>
    <t>5120221718</t>
  </si>
  <si>
    <t>张文伟</t>
  </si>
  <si>
    <t>5120225332</t>
  </si>
  <si>
    <t>张中燕</t>
  </si>
  <si>
    <t>5120222918</t>
  </si>
  <si>
    <t>舒燚希</t>
  </si>
  <si>
    <t>信息安全</t>
  </si>
  <si>
    <t>5120222804</t>
  </si>
  <si>
    <t>邱函</t>
  </si>
  <si>
    <t>5120220846</t>
  </si>
  <si>
    <t>周宇轩</t>
  </si>
  <si>
    <t>5120220844</t>
  </si>
  <si>
    <t>陈嘉俊</t>
  </si>
  <si>
    <t>5120224373</t>
  </si>
  <si>
    <t>孟思艺</t>
  </si>
  <si>
    <t>5120224604</t>
  </si>
  <si>
    <t>朱小燕</t>
  </si>
  <si>
    <t>5120225484</t>
  </si>
  <si>
    <t>王家乐</t>
  </si>
  <si>
    <t>5120220814</t>
  </si>
  <si>
    <t>潘奕裴</t>
  </si>
  <si>
    <t>5120224559</t>
  </si>
  <si>
    <t>苏桐</t>
  </si>
  <si>
    <t>5120226402</t>
  </si>
  <si>
    <t>陈可珍</t>
  </si>
  <si>
    <t>5120222728</t>
  </si>
  <si>
    <t>左来盼</t>
  </si>
  <si>
    <t>5120225563</t>
  </si>
  <si>
    <t>何炳樟</t>
  </si>
  <si>
    <t>5120220374</t>
  </si>
  <si>
    <t>张金玲</t>
  </si>
  <si>
    <t>5120220288</t>
  </si>
  <si>
    <t>贺彦宁</t>
  </si>
  <si>
    <t>加分类别</t>
  </si>
  <si>
    <t>加分项</t>
  </si>
  <si>
    <t>备注</t>
  </si>
  <si>
    <t>院级加分分值</t>
  </si>
  <si>
    <t>校级加分分值</t>
  </si>
  <si>
    <t>院级加分总分</t>
  </si>
  <si>
    <t>校级加分总分</t>
  </si>
  <si>
    <t>院级分专业最高分</t>
  </si>
  <si>
    <t>院级折算至5分</t>
  </si>
  <si>
    <t>学科竞赛</t>
  </si>
  <si>
    <t>全国大学生CCVR中国虚拟现实大赛</t>
  </si>
  <si>
    <t>学院C类，2025年，国一，排名第一</t>
  </si>
  <si>
    <t>第十二届全国大学生数字媒体科技作品及创意竞赛国赛三等奖</t>
  </si>
  <si>
    <t>C类，省级，团队排名第一，三等奖</t>
  </si>
  <si>
    <t>四川省大学生计算机设计大赛</t>
  </si>
  <si>
    <t>荣誉获奖</t>
  </si>
  <si>
    <t>四川省综合素质A级证书</t>
  </si>
  <si>
    <t>省级荣誉获奖加4分</t>
  </si>
  <si>
    <t>外语水平类</t>
  </si>
  <si>
    <t>CET六级   450</t>
  </si>
  <si>
    <t>全国大学生创新创业训练计划年会展示</t>
  </si>
  <si>
    <t>A类，2025年，省级，团队排名第一，二等奖，3+2+2</t>
  </si>
  <si>
    <t>C类，2024年，国家级，团队排名第一，三等奖，5+1</t>
  </si>
  <si>
    <t>科技项目</t>
  </si>
  <si>
    <t>省级创新创业训练项目  立项（编号：S202410619046)</t>
  </si>
  <si>
    <t>省级，项目负责人，4</t>
  </si>
  <si>
    <t>第十六届蓝桥杯全国软件和信息技术专业人才大赛四川赛区三等奖</t>
  </si>
  <si>
    <t>C类，2025年，省级，个人，三等奖，3+1</t>
  </si>
  <si>
    <t>CET六级   438</t>
  </si>
  <si>
    <t>第十五届蓝桥杯全国软件和信息技术专业人才大赛四川赛区三等奖</t>
  </si>
  <si>
    <t>C类，2024年，省级，个人，三等奖 3+1</t>
  </si>
  <si>
    <t>第17届全国三维数字化创新设计大赛全国总决赛三等奖</t>
  </si>
  <si>
    <t>C类，2025年，国家级，团队，排名第二，三等奖，(5+1)/2=3</t>
  </si>
  <si>
    <t>四川省大学生综合素质A级证书</t>
  </si>
  <si>
    <t>CET六级   465</t>
  </si>
  <si>
    <t>第九届华为ICT大赛实践赛省赛网络赛道高教组二等奖</t>
  </si>
  <si>
    <t>B类，2025年，省级，个人，二等奖3+1+2</t>
  </si>
  <si>
    <t>中国高校计算机大赛2025网络技术挑战赛西南赛区三等奖</t>
  </si>
  <si>
    <t>B类，2025年，省级，排名第一，三等奖3+1+1</t>
  </si>
  <si>
    <t>其他</t>
  </si>
  <si>
    <t>2025全国高校商业精英挑战赛创新创业竞赛创业模拟赛道全国二等奖</t>
  </si>
  <si>
    <t>2025年，国家级，排名第一，二等奖4+2</t>
  </si>
  <si>
    <t>第十六届蓝桥杯全国软件和信息技术专业人才大赛全国总决赛二等奖</t>
  </si>
  <si>
    <t>C类，2024年，国家级，个人，二等奖，5+2</t>
  </si>
  <si>
    <t>2024年全国大学生数学建模竞赛四川省二等奖</t>
  </si>
  <si>
    <t>A类，2024年，省级，排名第一，二等奖，3+2+2</t>
  </si>
  <si>
    <t>2024年中国大学生程序设计竞赛（CCPC）金奖</t>
  </si>
  <si>
    <t>学院竞赛目录，2024年，国家级，排名第一，一等奖，4+3</t>
  </si>
  <si>
    <t>2023至2024学年度本专科生国家奖学金</t>
  </si>
  <si>
    <t>国家级，个人，5</t>
  </si>
  <si>
    <t>2025年睿抗机器人开发者大赛(RAICOM)四川赛区三等奖</t>
  </si>
  <si>
    <t>C类，2025年，省级，个人，三等奖 3+1</t>
  </si>
  <si>
    <t>CET四级   443</t>
  </si>
  <si>
    <t>专业考试类</t>
  </si>
  <si>
    <t>CCF-CSP认证 240</t>
  </si>
  <si>
    <t>第十五届全国大学生数学竞赛二等奖</t>
  </si>
  <si>
    <t>2024年第十四届APMCM亚太地区大学生数学建模竞赛二等奖</t>
  </si>
  <si>
    <t>计算机科学与技术专业</t>
  </si>
  <si>
    <t>第十二届全国大学生数字媒体科技作品及创意竞赛 全国三等奖</t>
  </si>
  <si>
    <t>C类，2024年，国家级，排名第一，三等奖 5+1</t>
  </si>
  <si>
    <t>全国大学生数学建模竞赛 四川省二等奖</t>
  </si>
  <si>
    <t>A类，2024年，省级，排名第一，二等奖 3+2+2</t>
  </si>
  <si>
    <t>第十五届蓝桥杯全国软件和信息技术专业人才大赛 四川省三等奖</t>
  </si>
  <si>
    <t>CET六级   459</t>
  </si>
  <si>
    <t>发明专利</t>
  </si>
  <si>
    <t>中华人民共和国国家版权局计算机软件著作权登记证书 2025SR0476562</t>
  </si>
  <si>
    <t>递补计分</t>
  </si>
  <si>
    <t>雅思6</t>
  </si>
  <si>
    <t>学术论文</t>
  </si>
  <si>
    <t>EI检索</t>
  </si>
  <si>
    <t>软测四川省一等奖</t>
  </si>
  <si>
    <t>学院推荐竞赛，个人，一等奖3+3</t>
  </si>
  <si>
    <t>华为ict四川省二等奖</t>
  </si>
  <si>
    <t>B类，2024，个人，二等奖3+1+2</t>
  </si>
  <si>
    <t>四川省睿抗编程赛省三</t>
  </si>
  <si>
    <t>C类，2025，个人，三等奖3+1</t>
  </si>
  <si>
    <t>2024年四川省大学生创新训练计划项目立项</t>
  </si>
  <si>
    <t>省级，排名第一，4</t>
  </si>
  <si>
    <t>第九届华为ICT大赛网络赛道四川省赛一等奖</t>
  </si>
  <si>
    <t>B类，2024年，省级，个人，一等奖，1+3+3</t>
  </si>
  <si>
    <t>第十六届全国大学生服务外包创新创业大赛四川省三等奖</t>
  </si>
  <si>
    <t>B类，2025年，省级，排名第一，三等奖，1+3+1</t>
  </si>
  <si>
    <t>全国大学生数字媒体科技作品及创意竞赛</t>
  </si>
  <si>
    <t>C类，2024年，省级，排名第一，三等奖，3+1</t>
  </si>
  <si>
    <t>大学生创新创业训练计划省级立项</t>
  </si>
  <si>
    <t>第一负责人主持项目</t>
  </si>
  <si>
    <t>第六届全球校园人工智能算法精英大赛全国总决赛三等奖</t>
  </si>
  <si>
    <t>C类，2024年，国家级，第一位，三等奖，5+1</t>
  </si>
  <si>
    <t>第九届华为ICT大赛四川省一等奖</t>
  </si>
  <si>
    <t>B类，2024年，省级，个人，一等奖，3+1+3</t>
  </si>
  <si>
    <t>第十六届蓝桥杯全国软件和信息技术专业人才大赛四川赛区二等奖</t>
  </si>
  <si>
    <t>C类，2023年，省级，个人，二等奖，3+2</t>
  </si>
  <si>
    <t>省级荣誉获奖证书，4</t>
  </si>
  <si>
    <t>第18届中国大学生计算机设计大赛
 2</t>
  </si>
  <si>
    <t>C类，国赛，团队（1/5），5+1</t>
  </si>
  <si>
    <t>第十五届蓝桥杯全国软件和信息技术专业人才大赛</t>
  </si>
  <si>
    <t>C类，省赛，个人，二等奖，3+2</t>
  </si>
  <si>
    <t>第九届华为ICT大赛实践赛</t>
  </si>
  <si>
    <t>B类，省赛，个人，三等奖，3+1+1</t>
  </si>
  <si>
    <t>CET六级   509</t>
  </si>
  <si>
    <t>NISP国家信息安全水平一级证书</t>
  </si>
  <si>
    <t>证书号：CNITSEC2025NISPI09623，中国信息安全测评中心颁发</t>
  </si>
  <si>
    <t>CET六级   496</t>
  </si>
  <si>
    <t>第九届华为ICT大赛中国实践赛昇腾AI赛道四川赛区一等奖</t>
  </si>
  <si>
    <t>B类，2025年，省级，个人，一等奖 1+3+3</t>
  </si>
  <si>
    <t>2024年全国大学生工程实践与创新能力竞赛四川赛区三等奖</t>
  </si>
  <si>
    <t>A类，2024年，省级，团队，排名第一，三等奖 2+3+1</t>
  </si>
  <si>
    <t>C类，2025年，省级，个人，二等奖，3+2</t>
  </si>
  <si>
    <t>2024年四川省大学生创新创训练计划项目</t>
  </si>
  <si>
    <t>省级，排名第二，4/2</t>
  </si>
  <si>
    <t>CET六级   428</t>
  </si>
  <si>
    <t>第十六届蓝桥杯全国软件和信息技术专业人才大赛全国总决赛C/C++程序设计大学B组三等奖</t>
  </si>
  <si>
    <t>C类，2025年，国家级，个人，三等奖 5+1</t>
  </si>
  <si>
    <t>校级优秀团员</t>
  </si>
  <si>
    <t>CET六级   440</t>
  </si>
  <si>
    <t>2024年第六届全球校园人工智能算法精英大赛全国总决赛三等奖</t>
  </si>
  <si>
    <t>C类，2024年，国家级，团队，排名第一，三等奖 5+1</t>
  </si>
  <si>
    <t>全国大学生电子设计竞赛四川赛区三等奖</t>
  </si>
  <si>
    <t>A类，2025年，省级，团队，排名第一，三等奖 3+1+2</t>
  </si>
  <si>
    <t>第18届中国大学生计算机设计大赛四川省级赛二等奖</t>
  </si>
  <si>
    <t>C类，2025年，省级，团队，排名第一，二等奖 3+2</t>
  </si>
  <si>
    <t>2024年，省级荣誉证书，个人</t>
  </si>
  <si>
    <t>中国大学生计算机设计大赛四川省级赛一等奖</t>
  </si>
  <si>
    <t>C类，2024年，省级，一等奖 3+3</t>
  </si>
  <si>
    <t>CET四级 507</t>
  </si>
  <si>
    <t>西南科技大学大学生创新基金项目精准资助专项 结题证书</t>
  </si>
  <si>
    <t>校级</t>
  </si>
  <si>
    <t>全国大学生数字媒体科技作品及创意竞赛国赛三等奖</t>
  </si>
  <si>
    <t>C类，2023年，国家级，三等奖 5+1</t>
  </si>
  <si>
    <t>C类，国家级，团队，排名第一，三等奖，5+1</t>
  </si>
  <si>
    <t>第十六届蓝桥杯全国软件和信息技术专业人才大赛国赛三等奖</t>
  </si>
  <si>
    <t>C类，国家级，个人，三等奖，5+1</t>
  </si>
  <si>
    <t>全国大学生数学建模竞赛2024年四川省三等奖</t>
  </si>
  <si>
    <t>A类，省级，团队，排名第一，三等奖 2+3+1</t>
  </si>
  <si>
    <t>2023-2024学年度本专科生国家奖学金</t>
  </si>
  <si>
    <t>中华人民共和国教育部</t>
  </si>
  <si>
    <t>2025第17届全国大学生广告艺术大赛四川（西藏）赛区二等奖</t>
  </si>
  <si>
    <t>其他竞赛类，省级，个人，二等奖，2+2</t>
  </si>
  <si>
    <t>第十四届蓝桥杯全国软件和信息技术专业人才大赛四川赛区二等奖</t>
  </si>
  <si>
    <t>C类，2023年，省级，个人，二等奖 3+2</t>
  </si>
  <si>
    <t>2024年度全国大学生软件测试大赛省赛嵌入式测试个人赛二等奖</t>
  </si>
  <si>
    <t>学院推荐竞赛，2024年，省级，个人，二等奖 3+2</t>
  </si>
  <si>
    <t>绵阳市“三好”学生</t>
  </si>
  <si>
    <t>2024年，市级，个人，3</t>
  </si>
  <si>
    <t>CET四级 488</t>
  </si>
  <si>
    <t>2024年四川省大学生人工智能算法精英大赛暨全球校园人工智能算法精英大赛省三等奖</t>
  </si>
  <si>
    <t>c类,2024年，省级，排名第三，三等奖(3+1)/3</t>
  </si>
  <si>
    <t>西南科技大学学习成绩优秀奖</t>
  </si>
  <si>
    <t>CET六级   532</t>
  </si>
  <si>
    <t>西南科技大学2025年大学生创新创业训练计划项目结题</t>
  </si>
  <si>
    <t>国家级，1/3</t>
  </si>
  <si>
    <t>全国大学生计算机系统能力大赛-操作系统设计赛（华东区域赛）-OS原理</t>
  </si>
  <si>
    <t>学院推荐竞赛，省区赛，个人，三等奖，3+1</t>
  </si>
  <si>
    <t>CET六级   514</t>
  </si>
  <si>
    <t>第十五届蓝桥杯全国软件和信息技术专业人才大赛国赛三等奖</t>
  </si>
  <si>
    <t>C类竞赛，国赛三等奖</t>
  </si>
  <si>
    <t>2025睿抗机器人开发者大赛全国总决赛一等奖</t>
  </si>
  <si>
    <t>C类竞赛，国赛一等奖</t>
  </si>
  <si>
    <t>第一届CCF算法能力大赛四川省赛区二等奖</t>
  </si>
  <si>
    <t>学院推荐竞赛（2024），省级二等奖</t>
  </si>
  <si>
    <t>计算机程序设计能力考试PAT乙级   97</t>
  </si>
  <si>
    <t>专业考试</t>
  </si>
  <si>
    <t>CET六级   516</t>
  </si>
  <si>
    <t>四川省大学生创新大赛 四川省银牌</t>
  </si>
  <si>
    <t>A+类，省银牌，第一负责人，校级认定分值：省二，排名1/9，1.5*0.3</t>
  </si>
  <si>
    <t>SCI期刊第一作者</t>
  </si>
  <si>
    <t>国际会议论文第一作者 ICC（in China）</t>
  </si>
  <si>
    <t>国际会议论文第一作者</t>
  </si>
  <si>
    <t>蓝桥杯全国软件和信息技术专业人才大赛四川赛区三等奖</t>
  </si>
  <si>
    <t>CET六级   481</t>
  </si>
  <si>
    <t>第十二届大唐杯全国大学生新一代信息通信技术大赛一等奖</t>
  </si>
  <si>
    <t>C类，2024年，省级，团队，排名第一，一等奖 3+3</t>
  </si>
  <si>
    <t>第十六届蓝桥杯全国软件和信息技术专业人才大赛四川赛区一等奖</t>
  </si>
  <si>
    <t>C类，2024年，省级，个人，一等奖 3+3</t>
  </si>
  <si>
    <t>C类，2025年，省级，个人，一等奖 3+3</t>
  </si>
  <si>
    <t>第九届华为ICT大赛实践赛省赛云赛道高教组 省赛二等奖</t>
  </si>
  <si>
    <t>B类，2025年，省级，个人，二等奖 1+3+2</t>
  </si>
  <si>
    <t>第五届四川省大学生生物医学工程创新设计大赛 省级二等奖</t>
  </si>
  <si>
    <t>C类，2025年，省级，排名第一，二等奖 3+2</t>
  </si>
  <si>
    <t>校级优秀团学干部</t>
  </si>
  <si>
    <t>CET六级   447</t>
  </si>
  <si>
    <t>第二十一届百度之星程序设计大赛初赛（省赛）金奖</t>
  </si>
  <si>
    <t>中华人民共和国 计算机软件著作权登记证书  2025SR0669769</t>
  </si>
  <si>
    <t>CET六级   518</t>
  </si>
  <si>
    <t>C类，省级，个人，二等奖 3+2</t>
  </si>
  <si>
    <t>第九届华为ICT大赛四川省·实践赛-云赛道三等奖</t>
  </si>
  <si>
    <t>B类，省级，个人，三等奖 1+3+1</t>
  </si>
  <si>
    <t>2024年全国大学生软件测试大赛国赛三等奖</t>
  </si>
  <si>
    <t>学院竞赛目录，国家级，个人，三等奖，4+1</t>
  </si>
  <si>
    <t>2023-2024年西南科技大学三好学生</t>
  </si>
  <si>
    <t>CET六级   446</t>
  </si>
  <si>
    <t>C类，2025年，省级，个人，二等奖3+2</t>
  </si>
  <si>
    <t>C类，2025年，省级，个人，三等奖3+1</t>
  </si>
  <si>
    <t>西南科技大学三好学生</t>
  </si>
  <si>
    <t>英语六级  547</t>
  </si>
  <si>
    <t>中国国际大学生创新比赛省级三等奖，排名3</t>
  </si>
  <si>
    <t>A+类竞赛获得省三团队排名第三名，3+3+1;省三只认负责人，校级不加分</t>
  </si>
  <si>
    <t>四川省国际大学生创新大赛（2025）省银</t>
  </si>
  <si>
    <t>A+类，2025年，省级，排名第一，二等奖 3+3+2</t>
  </si>
  <si>
    <t>第十五届蓝桥杯全国软件和信息技术专业人才大赛四川赛区二等奖</t>
  </si>
  <si>
    <t>四川省大学生人工智能算法精英大赛四川赛区省三等奖</t>
  </si>
  <si>
    <t>C类，省级，个人，三等奖 2+2</t>
  </si>
  <si>
    <t>绵阳市三好学生</t>
  </si>
  <si>
    <t>2025年度，市级，个人</t>
  </si>
  <si>
    <t>国家级创新创业训练项目  立项（编号：202510619012)</t>
  </si>
  <si>
    <t>国家级，第二负责人5/2</t>
  </si>
  <si>
    <t>CET六级   464</t>
  </si>
  <si>
    <t>绵阳市优秀学生干部</t>
  </si>
  <si>
    <t>第十五届蓝桥杯全国软件和信息技术专业人才大赛全国总决赛三等奖</t>
  </si>
  <si>
    <t>大学生软件测试大赛四川赛区嵌入式测试个人赛二等奖</t>
  </si>
  <si>
    <t>学院推荐竞赛，省级，个人，二等奖 3+2</t>
  </si>
  <si>
    <t>第19届中国好创意暨全国数字艺术设计大赛四川赛区一等奖</t>
  </si>
  <si>
    <t>C类，省级，团队，排名第二，一等奖，0.5*（3+3）</t>
  </si>
  <si>
    <t>中国高校计算机大赛2024移动应用创行赛西南赛区二等奖</t>
  </si>
  <si>
    <t>B类，2024年，省级，团队，排名第一（3+1+2）*1/1</t>
  </si>
  <si>
    <t>第十四届蓝桥杯全国软件和信息技术专业人才大赛全国总决赛三等奖</t>
  </si>
  <si>
    <t>C类，2023年，国家级，个人，三等奖 5+1</t>
  </si>
  <si>
    <t>第20届百度之星程序设计大赛省赛四川省赛区银奖</t>
  </si>
  <si>
    <t>C类，2024年，省级，个人，二等奖 3+2</t>
  </si>
  <si>
    <t>CET四级 437</t>
  </si>
  <si>
    <t>CET四级425 2</t>
  </si>
  <si>
    <t>西南科技大学优秀团员</t>
  </si>
  <si>
    <t>校级个人荣誉 2</t>
  </si>
  <si>
    <t>CET六级   454</t>
  </si>
  <si>
    <t xml:space="preserve">CET6达到425分 </t>
  </si>
  <si>
    <t xml:space="preserve"> 参与（2/4）第十一届全国大学生能源经济学术创意大赛+省级+二等奖</t>
  </si>
  <si>
    <t>2025，（2+2）/2，非专业类竞赛</t>
  </si>
  <si>
    <t>参与（3/5）正大杯第十五届全国大学生市场调查与分析大赛+国家级+三等奖</t>
  </si>
  <si>
    <t>2025，（4+1）/3，非专业类竞赛</t>
  </si>
  <si>
    <t>立项+地市级+科研项目：四川信息管理与服务研究中心科研项目立项证明</t>
  </si>
  <si>
    <t>属于科研项目，不加分</t>
  </si>
  <si>
    <t>第十五届蓝桥杯全国软件和信息技术专业人才大赛全国总决赛二等奖</t>
  </si>
  <si>
    <t>C类，2024年，国家级，个人，二等奖 5+2</t>
  </si>
  <si>
    <t>2025年睿抗机器人开发者大赛(RAICOM)全国总决赛三等奖</t>
  </si>
  <si>
    <t>C类，2024年，国家级，个人，三等奖 5+1</t>
  </si>
  <si>
    <t>全国大学生数字媒体科技作品及创意竞赛四川省赛区三等奖</t>
  </si>
  <si>
    <t>C类，2024年，省级，团队排名第一，三等奖 （3+1）/1</t>
  </si>
  <si>
    <t>CET四级 486分</t>
  </si>
  <si>
    <t>CET四级   543</t>
  </si>
  <si>
    <t>全球校园人工智能算法精英大赛全国总决赛国赛三等奖</t>
  </si>
  <si>
    <t>c类，2024年，国家级，排名第一，三等奖，5+1</t>
  </si>
  <si>
    <t>第十六届蓝桥杯全国软件和信息技术专业人才大赛四川赛区省级一等奖</t>
  </si>
  <si>
    <t>c类，2025年，省级，个人，一等奖，3+3</t>
  </si>
  <si>
    <t>2025年睿抗机器人开发者大赛（RAICOM）四川赛区编程技能省级三等奖</t>
  </si>
  <si>
    <t>c类，2025年，省级，个人，三等奖，3+1</t>
  </si>
  <si>
    <t>校级三好学生</t>
  </si>
  <si>
    <t>2024年，校级，个人</t>
  </si>
  <si>
    <t>CET六级   538</t>
  </si>
  <si>
    <t>C类，2025年，省级，个人，一等奖3+3</t>
  </si>
  <si>
    <t>第十九届ACM大学生程序设计竞赛三等奖</t>
  </si>
  <si>
    <t>认定为学院推荐竞赛，2023年，校级，团队，无排名，三等奖(1+1)/3，小于1分时不加分</t>
  </si>
  <si>
    <t>CNKI收录普通期刊论文</t>
  </si>
  <si>
    <t>第一作者</t>
  </si>
  <si>
    <t>中华人民共和国 计算机软件著作权登记证书  2025SR1727516</t>
  </si>
  <si>
    <t>CET六级   448</t>
  </si>
  <si>
    <t>C类，2024年，省级，个人，二等奖3+2</t>
  </si>
  <si>
    <t>2025年睿抗机器人开发者大赛全国总决赛三等奖</t>
  </si>
  <si>
    <t>C类，2025年，国家级，个人，三等奖5+1</t>
  </si>
  <si>
    <t>校级“五·四”优秀团员</t>
  </si>
  <si>
    <t>2025年，校级，个人</t>
  </si>
  <si>
    <t>第十八届挑战杯四川省大学生课外学术科技作品竞赛特等奖</t>
  </si>
  <si>
    <t>A+类，2025年，省级，排名第一，特等奖 3+3+3；校级加分： 省一，排名1/8；2*0.35</t>
  </si>
  <si>
    <t>四川省国际大学生创新大赛（2025）省级铜奖</t>
  </si>
  <si>
    <t>A+类，2025年，省级，排名第一，三等奖 3+3+1</t>
  </si>
  <si>
    <t>四川省首届大学生创新年会二等奖</t>
  </si>
  <si>
    <t>A类，2025年，排名第一，二等奖 3+2+2</t>
  </si>
  <si>
    <t>2024年四川省大学生创新训练计划项目合同</t>
  </si>
  <si>
    <t>省级，排名第一 4</t>
  </si>
  <si>
    <t>2023-2024年度国家奖学金</t>
  </si>
  <si>
    <t>国家级 5</t>
  </si>
  <si>
    <t>CET四级   506</t>
  </si>
  <si>
    <t>CCF-CSP认证考试  300</t>
  </si>
  <si>
    <t>2025年iCAN大学生创新创业大赛四川省赛二等奖</t>
  </si>
  <si>
    <t>B类，2025年，省级，团队，排名第一，二等奖 3+2+1</t>
  </si>
  <si>
    <t>2025年睿抗机器人开发者大赛（RAICOM）全国总决赛三等奖</t>
  </si>
  <si>
    <t>西南科技大学优秀学生干部</t>
  </si>
  <si>
    <t xml:space="preserve">C类，2025年，省级，个人，一等奖 3+3 </t>
  </si>
  <si>
    <t>2025年全国高校商业精英挑战赛创新创业竞赛创业模拟赛道全国总决赛三等奖</t>
  </si>
  <si>
    <t>C类，2025年，国家级，排名第三，6*（1/3）</t>
  </si>
  <si>
    <t>第九届华为ICT大赛实践赛省赛云赛道高教组二等奖</t>
  </si>
  <si>
    <t xml:space="preserve">B类，2025年，省级，个人，二等奖 3+1+2 </t>
  </si>
  <si>
    <t>蓝桥杯python程序设计大学生B组四川省赛区一等奖</t>
  </si>
  <si>
    <t>C类，2025，省级，个人，一等奖3+3</t>
  </si>
  <si>
    <t>CET四级 448</t>
  </si>
  <si>
    <t>CET六级 435</t>
  </si>
  <si>
    <t>NISP一级</t>
  </si>
  <si>
    <t>国家信息安全水平证书（一级） 最高3级</t>
  </si>
  <si>
    <t>CET四级   488</t>
  </si>
  <si>
    <t>CET四级   525</t>
  </si>
  <si>
    <t>第十六届蓝桥杯全国软件和信息技术专业人才大赛四川赛区Python程序设计大学B组二等奖</t>
  </si>
  <si>
    <t>C类，2025年，省级，个人，二等奖 3+2</t>
  </si>
  <si>
    <t>第九届华为ICT大赛实践赛省赛云赛道高教组中，荣获三等奖</t>
  </si>
  <si>
    <t>B类，2025年，省级，个人，三等奖 3+1+1</t>
  </si>
  <si>
    <t>2024年“安恒杯”四川省信息安全技术大赛表现优异，获得三等奖</t>
  </si>
  <si>
    <t>2024年，省区赛，团队，三等奖 (3+1)/3</t>
  </si>
  <si>
    <t>中华人民共和国 计算机软件著作权登记证书  2025SR0428883</t>
  </si>
  <si>
    <t>2025年第22届全国大学生信息安全与对抗技术竞赛三等奖</t>
  </si>
  <si>
    <t>C类，2025年，国家级，排名第二，三等奖 (5+1)*0.5</t>
  </si>
  <si>
    <t>2025年睿抗机器人开发者大赛四川赛区编程技能竞赛项目三等奖</t>
  </si>
  <si>
    <t>第十六届蓝桥杯全国软件和信息技术专业人才大赛四川赛区网络安全大学组三等奖</t>
  </si>
  <si>
    <t>西南科技大学科技创新奖</t>
  </si>
  <si>
    <t>CET六级 504</t>
  </si>
  <si>
    <t xml:space="preserve">信息安全 </t>
  </si>
  <si>
    <t>2025中国高校计算机大赛网络技术挑战赛西南赛区三等奖</t>
  </si>
  <si>
    <t>B类，2025年，省级，团队，排名2，三等奖 （3+1+1）*0.5</t>
  </si>
  <si>
    <t>国家奖学金</t>
  </si>
  <si>
    <t>国家信息安全水平证书一级</t>
  </si>
  <si>
    <t>CET六级   552</t>
  </si>
  <si>
    <t>全国大学生英语竞赛三等奖</t>
  </si>
  <si>
    <t>C类,2023年,国家级,个人,三等奖 5+1</t>
  </si>
  <si>
    <t>CET六级  467</t>
  </si>
  <si>
    <t>省级荣誉 4</t>
  </si>
  <si>
    <t>2025睿抗机器人开发者大赛(RAICOM)编程技能赛项四川赛区三等奖</t>
  </si>
  <si>
    <t>第十八届“挑战杯”四川省大学生课外学术科技作品竞赛三等奖</t>
  </si>
  <si>
    <t>A+类，2025年，省级，排名第三，三等奖（3+3+1）/3</t>
  </si>
  <si>
    <t>CET四级   529</t>
  </si>
  <si>
    <t>CET六级   474</t>
  </si>
  <si>
    <t>第十六届蓝桥杯全国软件和信息技术专业人才大赛国赛区三等奖</t>
  </si>
  <si>
    <t>C类，国家级，个人，三等奖 5+1</t>
  </si>
  <si>
    <t>2025年睿抗机器人开发者大赛(RAICOM) 国赛三等奖</t>
  </si>
  <si>
    <t>华为ICT大赛2024-2025四川省·实践赛-云赛道</t>
  </si>
  <si>
    <t>B类，省级，个人，二等奖 3+2+1</t>
  </si>
  <si>
    <t>2025年蓝桥杯全国软件和信息技术专业人才大赛省级二等奖</t>
  </si>
  <si>
    <t>c类+省级+二等奖</t>
  </si>
  <si>
    <t>2025年中国大学生计算机设计大赛省级二等奖</t>
  </si>
  <si>
    <t>c类+省级+二等奖+1/2排名第一</t>
  </si>
  <si>
    <t>2025年中国高校计算机大赛网络技术挑战赛西南赛区三等奖</t>
  </si>
  <si>
    <t>b类+省级+三等奖+1/4排名第一</t>
  </si>
  <si>
    <t xml:space="preserve">主持（1/5）+国家级+创新训练项目（202410619023）+结题 </t>
  </si>
  <si>
    <t>2025四川大学生综合素质A级证书</t>
  </si>
  <si>
    <t>省级荣誉</t>
  </si>
  <si>
    <t>CET四级 439</t>
  </si>
  <si>
    <t>C类省三团队排第1，(3+1)*1/1=4</t>
  </si>
  <si>
    <t>第七届中国虚拟现实大赛国赛二等奖</t>
  </si>
  <si>
    <t>院级国二团队排第3，(4+2)*1/3=2</t>
  </si>
  <si>
    <t>第十七届中国大学生计算机设计大赛四川省级赛</t>
  </si>
  <si>
    <t>C类省三团队排第2，(3+1)*1/2=2</t>
  </si>
  <si>
    <t>加分</t>
  </si>
  <si>
    <t>加分总分（超出5分记5分）</t>
  </si>
  <si>
    <t>1.CET6+达到425分 1
2.2024年全国大学生数学建模竞赛+省级+三等奖（1/3) 1*0.5=0.5 
3.主持（1/3）+全国大学生统计建模大赛+省级+一等奖 0.8*0.5=0.4
4.第十六届蓝桥杯全国软件和信息技术专业人才大赛+省级+二等奖   0.6
5.参与（3/4）+全国大学生市场调查与分析大赛+省级+二等奖 1*0.2=0.2
6.2024年第二十一届五一数学建模竞赛+省级+一等奖（1/3）0.6*0.5=0.3
7.2024年第十四届MathorCup杯+省级+二等奖（1/3）0.3*0.5=0.15
8.参与（4/4）+校级+创新基金（JZ23-053）+结题 1*0.1=0.1
9.西南科技大学科技创新奖 0.2</t>
  </si>
  <si>
    <t>文章只有接收证明，未见刊，不符合要求，美国数学建模没在目录中。</t>
  </si>
  <si>
    <t>数据科学与大数据</t>
  </si>
  <si>
    <t>1.正大杯第十五届全国大学生市场调查和分析大赛+国家级+一等奖（4/5） 2.5*0.1=0.25 
2.2022年全国大学生数学建模竞赛+省级+三等奖（1/3)     0.6*0.5=0.3
3.第十五届蓝桥杯全国软件和信息技术专业人才大赛+省级+一等奖 （1/3)   0.8
4.第十五届全国大学生电工数学建模竞赛 省级+一等奖 （1/3) 0.6*0.5=0.3
5.2023—2024优秀团学干部+校级 0.2</t>
  </si>
  <si>
    <t>第4条：认定为省级，降档后为C类二等奖，认定结果：0.6*0.5=0.3</t>
  </si>
  <si>
    <t>1.参与（3/5）+国家级+创新训练项目（202510619012）+立项       1.5*0.2=0.3
2.参与（2/4）+校级+创新基金（JZ25-084）+立项     0.5*0.3=0.15
3.参与（2/3）+校级+创新基金（JZ25-085）+立项     0.5*0.3=0.15
4.参与（4/4）+校级+创新基金（JZ24-052）+结项     1*0.1=0.1
5.第十八届“挑战杯”大学生课外学术科技作品竞赛+省级+特等奖（4/8）    2*0.1=0.2
6.2025年国际大学生创新大赛+省级+铜奖（1/13）       1*0.3=0.3
7.2024年全国大学生数学建模竞赛+省级+二等奖（1/3）     1.5*0.5=0.75
8.2024年第二十一届五一数学建模竞赛+省级+一等奖（1/3）   0.6*0.5=0.3（降档）
9.2025年第十五届MathorCup数学应用挑战赛+省级+二等奖（1/3）   0.3*0.5=0.15（降档）
10.第十四届全国大学生市场调查与分析大赛+省级+二等奖（4/5）    1*0.1=0.1
11.综合素质A级证书       1     
12.普通期刊论文2篇 （第一作者）      0.3*2=0.6</t>
  </si>
  <si>
    <t>1.六级：501分   1</t>
  </si>
  <si>
    <t>1.主持（1/4）+国家级+创新训练项目（202410619013）+结题   2*0.4=0.8
2.参与（2/5）+校级+创新训练项目（JZ23-076）+结题   1*0.25=0.25
3.参与（2/4）+校级+创新基金（J225-082）+立项     0.5*0.3=0.15
4.参与（3/4）+校级+创新基金（JZ24-052)）+结题     1*0.2=0.2
5.其它学术论文 第一作者 0.3
6.国家奖学金   1.5  
7.2024年全国大学生数学建模竞赛+省级+二等奖（1/3)     1.5*0.5=0.75
8.第九届(2025)全国大学生集成电路创新创业大赛+省级+二等奖（1/3） 1*0.5=0.5
9.2025年全国企业竞争模拟大赛+国家级+二等奖（1/3)  1.5*0.5=0.75                                                                        10.2025年iCAN大学生创新创业大赛+省级+三等奖（1/2）0.6*0.6=0.36                                                                                11.MathorCup高校数学建模挑战赛+省级+二等奖（1/3）0.3*0.5=0.15                                                                                12.CET6 1</t>
  </si>
  <si>
    <t>1.参与（3/4）+校级+创新基金（JZ23-053）+结题   1*0.2=0.2                                              2.参与（2/4）+校级+创新基金（JZ24-052）+结题   1*0.3=0.3                                                                 3.参与（3/3）+校级+创新基金（JZ25-085）+立项   0.5*0.2=0.1                                                           4.综合素质A级证书   1                                                                                                                       5.2024年全国大学生数学建模竞赛+省级+二等奖（1/3)     1.5*0.5=0.75
6.2024年全国市场调查与分析大赛+省级+二等奖（1/5)     1*0.4=0.4                                                                       7.第十六届蓝桥杯全国软件和信息技术专业人才大赛+省级+一等奖   0.8                                                                   8.2024年第二十一届五一数学建模竞赛+省级+一等奖（1/3) 降档为省二  0.6*0.5=0.3
9.2024年第十四届MathorCup高校数学建模挑战赛+省级+二等奖（1/3) 降档为省三  0.3*0.5=0.15</t>
  </si>
  <si>
    <t>1.雅思6.5分(听力和阅读均为6.5分，写作和口语均为6.0分)
1.5
2.2024年全国大学生数学建模竞赛+省级+一等奖(1/3)
1.8*0.5=0.9
3.2025年第十六届蓝桥杯全国软件和信息技术专业人才大赛+省级+二等奖
0.6
4.2025第十五届正大杯全国大学生市场调查与分析大赛+省级+三等奖(2/3)
0.6*0.3=0.18
5.2025年第十五届MathorCup数学应用挑战赛+省级+二等奖(1/3)
0.3*0.5=0.15
6.2024年全国大学生电工数学建模竞赛+省级+二等奖(1/3)
0.3*0.5=0.15
7.2025年第十一届全国大学生统计建模大赛+省级+三等奖(1/3)
0.3*0.5=0.15</t>
  </si>
  <si>
    <t>1.参加（2/4）+国家级+创新训练项目（202410619013）+结题   2*0.3=0.6
2.主持（1/4）+校级+创新基金（JZ25-082）+立项     0.5*0.4=0.2
3.B类学科竞赛+正大杯第十四届全国大学生市场调查与分析大赛+省级+三等奖（1/5)  0.6*0.4=0.24
4.英语六级&gt;425   1
5.综合素质A级证书   1</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</si>
</sst>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s>
  <fonts count="25">
    <font>
      <sz val="11"/>
      <color theme="1"/>
      <name val="等线"/>
      <charset val="134"/>
      <scheme val="minor"/>
    </font>
    <font>
      <b/>
      <sz val="12"/>
      <name val="宋体"/>
      <charset val="134"/>
    </font>
    <font>
      <sz val="11"/>
      <name val="宋体"/>
      <charset val="134"/>
    </font>
    <font>
      <sz val="11"/>
      <name val="宋体"/>
      <charset val="0"/>
    </font>
    <font>
      <b/>
      <sz val="11"/>
      <color theme="1"/>
      <name val="等线"/>
      <charset val="134"/>
      <scheme val="minor"/>
    </font>
    <font>
      <b/>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4">
    <xf numFmtId="0" fontId="0" fillId="0" borderId="0" xfId="0"/>
    <xf numFmtId="176"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left" vertical="center" wrapText="1" shrinkToFit="1"/>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left" vertical="center" wrapText="1" shrinkToFi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2" fillId="0" borderId="1" xfId="0" applyFont="1" applyFill="1" applyBorder="1" applyAlignment="1">
      <alignment horizontal="center" vertical="center" shrinkToFit="1"/>
    </xf>
    <xf numFmtId="0" fontId="2" fillId="0" borderId="1" xfId="0" applyFont="1" applyFill="1" applyBorder="1" applyAlignment="1">
      <alignment horizontal="left" vertical="center" shrinkToFit="1"/>
    </xf>
    <xf numFmtId="0" fontId="3" fillId="0" borderId="1" xfId="0" applyFont="1" applyFill="1" applyBorder="1" applyAlignment="1">
      <alignment horizontal="left" vertical="center" shrinkToFi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49" fontId="2"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2" fillId="0" borderId="1" xfId="0" applyFont="1" applyFill="1" applyBorder="1" applyAlignment="1">
      <alignment vertical="center" shrinkToFit="1"/>
    </xf>
    <xf numFmtId="0" fontId="2" fillId="0" borderId="2" xfId="0" applyFont="1" applyFill="1" applyBorder="1" applyAlignment="1">
      <alignment horizontal="center" vertical="center" shrinkToFit="1"/>
    </xf>
    <xf numFmtId="0" fontId="2" fillId="0" borderId="1" xfId="0" applyNumberFormat="1"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2" fillId="0" borderId="4" xfId="0" applyFont="1" applyFill="1" applyBorder="1" applyAlignment="1">
      <alignment horizontal="center" vertical="center" shrinkToFit="1"/>
    </xf>
    <xf numFmtId="0" fontId="1" fillId="0" borderId="1" xfId="0" applyNumberFormat="1" applyFont="1" applyFill="1" applyBorder="1" applyAlignment="1">
      <alignment horizontal="center" vertical="center" wrapText="1" shrinkToFit="1"/>
    </xf>
    <xf numFmtId="0" fontId="0" fillId="0" borderId="1" xfId="0" applyBorder="1" applyAlignment="1">
      <alignment horizontal="center" vertical="center" shrinkToFit="1"/>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0" borderId="1" xfId="0" applyFont="1" applyFill="1" applyBorder="1" applyAlignment="1" quotePrefix="1">
      <alignment horizontal="center" vertical="center" shrinkToFit="1"/>
    </xf>
    <xf numFmtId="0" fontId="2" fillId="0" borderId="2" xfId="0" applyFont="1" applyFill="1" applyBorder="1" applyAlignment="1" quotePrefix="1">
      <alignment horizontal="center" vertical="center" shrinkToFit="1"/>
    </xf>
    <xf numFmtId="0" fontId="2" fillId="0" borderId="1" xfId="0" applyNumberFormat="1" applyFont="1" applyFill="1" applyBorder="1" applyAlignment="1" quotePrefix="1">
      <alignment horizontal="center" vertical="center" shrinkToFit="1"/>
    </xf>
    <xf numFmtId="49" fontId="2" fillId="0" borderId="1" xfId="0" applyNumberFormat="1" applyFont="1" applyFill="1" applyBorder="1" applyAlignment="1" quotePrefix="1">
      <alignment horizontal="center" vertical="center" shrinkToFit="1"/>
    </xf>
    <xf numFmtId="0" fontId="3" fillId="0" borderId="1" xfId="0" applyFont="1" applyFill="1" applyBorder="1" applyAlignment="1" quotePrefix="1">
      <alignment horizontal="center" vertical="center" shrinkToFit="1"/>
    </xf>
    <xf numFmtId="0" fontId="2"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www.wps.cn/officeDocument/2023/relationships/customStorage" Target="customStorage/customStorage.xml"/><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Q61"/>
  <sheetViews>
    <sheetView tabSelected="1" zoomScale="85" zoomScaleNormal="85" workbookViewId="0">
      <selection activeCell="B1" sqref="B1"/>
    </sheetView>
  </sheetViews>
  <sheetFormatPr defaultColWidth="9" defaultRowHeight="14.25"/>
  <cols>
    <col min="2" max="2" width="21.125" customWidth="1"/>
    <col min="3" max="3" width="15" customWidth="1"/>
    <col min="4" max="4" width="13.875" customWidth="1"/>
    <col min="7" max="7" width="14.125" customWidth="1"/>
    <col min="8" max="8" width="13.875" customWidth="1"/>
    <col min="9" max="9" width="12.375" customWidth="1"/>
    <col min="10" max="10" width="11.5" customWidth="1"/>
    <col min="13" max="13" width="13.625" customWidth="1"/>
  </cols>
  <sheetData>
    <row r="1" ht="44" customHeight="1" spans="1:17">
      <c r="A1" s="13" t="s">
        <v>0</v>
      </c>
      <c r="B1" s="13" t="s">
        <v>1</v>
      </c>
      <c r="C1" s="13" t="s">
        <v>2</v>
      </c>
      <c r="D1" s="13" t="s">
        <v>3</v>
      </c>
      <c r="E1" s="13" t="s">
        <v>4</v>
      </c>
      <c r="F1" s="13" t="s">
        <v>5</v>
      </c>
      <c r="G1" s="13" t="s">
        <v>6</v>
      </c>
      <c r="H1" s="30" t="s">
        <v>7</v>
      </c>
      <c r="I1" s="13" t="s">
        <v>8</v>
      </c>
      <c r="J1" s="13" t="s">
        <v>9</v>
      </c>
      <c r="K1" s="13" t="s">
        <v>10</v>
      </c>
      <c r="L1" s="13" t="s">
        <v>11</v>
      </c>
      <c r="M1" s="13" t="s">
        <v>12</v>
      </c>
      <c r="N1" s="13" t="s">
        <v>13</v>
      </c>
      <c r="O1" s="13" t="s">
        <v>14</v>
      </c>
      <c r="P1" s="13" t="s">
        <v>15</v>
      </c>
      <c r="Q1" s="13" t="s">
        <v>16</v>
      </c>
    </row>
    <row r="2" spans="1:17">
      <c r="A2" s="31">
        <v>1</v>
      </c>
      <c r="B2" s="15" t="s">
        <v>17</v>
      </c>
      <c r="C2" s="34" t="s">
        <v>18</v>
      </c>
      <c r="D2" s="32" t="s">
        <v>19</v>
      </c>
      <c r="E2" s="15" t="s">
        <v>20</v>
      </c>
      <c r="F2" s="15" t="s">
        <v>21</v>
      </c>
      <c r="G2" s="31">
        <v>4.7387</v>
      </c>
      <c r="H2" s="31">
        <v>1</v>
      </c>
      <c r="I2" s="31" t="s">
        <v>22</v>
      </c>
      <c r="J2" s="31" t="s">
        <v>22</v>
      </c>
      <c r="K2" s="31">
        <v>522</v>
      </c>
      <c r="L2" s="31">
        <f t="shared" ref="L2:L61" si="0">G2*10+50</f>
        <v>97.387</v>
      </c>
      <c r="M2" s="31">
        <f>VLOOKUP(C2,计科加分明细!$B$2:$N$102,13,0)</f>
        <v>1.81</v>
      </c>
      <c r="N2" s="31">
        <f>ROUND(SUM(M2+L2),2)</f>
        <v>99.2</v>
      </c>
      <c r="O2" s="31">
        <v>1</v>
      </c>
      <c r="P2" s="31">
        <v>235</v>
      </c>
      <c r="Q2" s="31" t="s">
        <v>23</v>
      </c>
    </row>
    <row r="3" spans="1:17">
      <c r="A3" s="31">
        <v>2</v>
      </c>
      <c r="B3" s="15" t="s">
        <v>17</v>
      </c>
      <c r="C3" s="34" t="s">
        <v>24</v>
      </c>
      <c r="D3" s="32" t="s">
        <v>25</v>
      </c>
      <c r="E3" s="15" t="s">
        <v>20</v>
      </c>
      <c r="F3" s="15" t="s">
        <v>21</v>
      </c>
      <c r="G3" s="31">
        <v>4.2711</v>
      </c>
      <c r="H3" s="31">
        <v>2</v>
      </c>
      <c r="I3" s="31" t="s">
        <v>22</v>
      </c>
      <c r="J3" s="31" t="s">
        <v>22</v>
      </c>
      <c r="K3" s="31">
        <v>545</v>
      </c>
      <c r="L3" s="31">
        <f t="shared" si="0"/>
        <v>92.711</v>
      </c>
      <c r="M3" s="31">
        <f>VLOOKUP(C3,计科加分明细!$B$2:$N$102,13,0)</f>
        <v>4.655</v>
      </c>
      <c r="N3" s="31">
        <f t="shared" ref="N3:N34" si="1">ROUND(SUM(M3+L3),2)</f>
        <v>97.37</v>
      </c>
      <c r="O3" s="31">
        <v>2</v>
      </c>
      <c r="P3" s="31">
        <v>235</v>
      </c>
      <c r="Q3" s="31" t="s">
        <v>23</v>
      </c>
    </row>
    <row r="4" spans="1:17">
      <c r="A4" s="31">
        <v>3</v>
      </c>
      <c r="B4" s="15" t="s">
        <v>17</v>
      </c>
      <c r="C4" s="34" t="s">
        <v>26</v>
      </c>
      <c r="D4" s="32" t="s">
        <v>27</v>
      </c>
      <c r="E4" s="15" t="s">
        <v>28</v>
      </c>
      <c r="F4" s="15" t="s">
        <v>21</v>
      </c>
      <c r="G4" s="31">
        <v>4.1635</v>
      </c>
      <c r="H4" s="31">
        <v>5</v>
      </c>
      <c r="I4" s="31" t="s">
        <v>22</v>
      </c>
      <c r="J4" s="31" t="s">
        <v>22</v>
      </c>
      <c r="K4" s="31">
        <v>524</v>
      </c>
      <c r="L4" s="31">
        <f t="shared" si="0"/>
        <v>91.635</v>
      </c>
      <c r="M4" s="31">
        <f>VLOOKUP(C4,计科加分明细!$B$2:$N$102,13,0)</f>
        <v>5</v>
      </c>
      <c r="N4" s="31">
        <f t="shared" si="1"/>
        <v>96.64</v>
      </c>
      <c r="O4" s="31">
        <v>3</v>
      </c>
      <c r="P4" s="31">
        <v>235</v>
      </c>
      <c r="Q4" s="31" t="s">
        <v>23</v>
      </c>
    </row>
    <row r="5" spans="1:17">
      <c r="A5" s="31">
        <v>4</v>
      </c>
      <c r="B5" s="15" t="s">
        <v>17</v>
      </c>
      <c r="C5" s="34" t="s">
        <v>29</v>
      </c>
      <c r="D5" s="32" t="s">
        <v>30</v>
      </c>
      <c r="E5" s="15" t="s">
        <v>28</v>
      </c>
      <c r="F5" s="15" t="s">
        <v>21</v>
      </c>
      <c r="G5" s="31">
        <v>4.1634</v>
      </c>
      <c r="H5" s="31">
        <v>6</v>
      </c>
      <c r="I5" s="31" t="s">
        <v>22</v>
      </c>
      <c r="J5" s="31" t="s">
        <v>22</v>
      </c>
      <c r="K5" s="31">
        <v>482</v>
      </c>
      <c r="L5" s="31">
        <f t="shared" si="0"/>
        <v>91.634</v>
      </c>
      <c r="M5" s="31">
        <f>VLOOKUP(C5,计科加分明细!$B$2:$N$102,13,0)</f>
        <v>4.138</v>
      </c>
      <c r="N5" s="31">
        <f t="shared" si="1"/>
        <v>95.77</v>
      </c>
      <c r="O5" s="31">
        <v>4</v>
      </c>
      <c r="P5" s="31">
        <v>235</v>
      </c>
      <c r="Q5" s="31" t="s">
        <v>23</v>
      </c>
    </row>
    <row r="6" spans="1:17">
      <c r="A6" s="31">
        <v>5</v>
      </c>
      <c r="B6" s="15" t="s">
        <v>17</v>
      </c>
      <c r="C6" s="34" t="s">
        <v>31</v>
      </c>
      <c r="D6" s="32" t="s">
        <v>32</v>
      </c>
      <c r="E6" s="15" t="s">
        <v>20</v>
      </c>
      <c r="F6" s="15" t="s">
        <v>21</v>
      </c>
      <c r="G6" s="31">
        <v>4.1754</v>
      </c>
      <c r="H6" s="31">
        <v>4</v>
      </c>
      <c r="I6" s="31" t="s">
        <v>22</v>
      </c>
      <c r="J6" s="31" t="s">
        <v>22</v>
      </c>
      <c r="K6" s="31">
        <v>564</v>
      </c>
      <c r="L6" s="31">
        <f t="shared" si="0"/>
        <v>91.754</v>
      </c>
      <c r="M6" s="31">
        <f>VLOOKUP(C6,计科加分明细!$B$2:$N$102,13,0)</f>
        <v>3.966</v>
      </c>
      <c r="N6" s="31">
        <f t="shared" si="1"/>
        <v>95.72</v>
      </c>
      <c r="O6" s="31">
        <v>5</v>
      </c>
      <c r="P6" s="31">
        <v>235</v>
      </c>
      <c r="Q6" s="31" t="s">
        <v>23</v>
      </c>
    </row>
    <row r="7" spans="1:17">
      <c r="A7" s="31">
        <v>6</v>
      </c>
      <c r="B7" s="15" t="s">
        <v>17</v>
      </c>
      <c r="C7" s="34" t="s">
        <v>33</v>
      </c>
      <c r="D7" s="32" t="s">
        <v>34</v>
      </c>
      <c r="E7" s="15" t="s">
        <v>20</v>
      </c>
      <c r="F7" s="15" t="s">
        <v>21</v>
      </c>
      <c r="G7" s="31">
        <v>4.1123</v>
      </c>
      <c r="H7" s="31">
        <v>7</v>
      </c>
      <c r="I7" s="31" t="s">
        <v>22</v>
      </c>
      <c r="J7" s="31" t="s">
        <v>22</v>
      </c>
      <c r="K7" s="31">
        <v>463</v>
      </c>
      <c r="L7" s="31">
        <f t="shared" si="0"/>
        <v>91.123</v>
      </c>
      <c r="M7" s="31">
        <f>VLOOKUP(C7,计科加分明细!$B$2:$N$102,13,0)</f>
        <v>4.483</v>
      </c>
      <c r="N7" s="31">
        <f t="shared" si="1"/>
        <v>95.61</v>
      </c>
      <c r="O7" s="31">
        <v>6</v>
      </c>
      <c r="P7" s="31">
        <v>235</v>
      </c>
      <c r="Q7" s="31" t="s">
        <v>23</v>
      </c>
    </row>
    <row r="8" spans="1:17">
      <c r="A8" s="31">
        <v>7</v>
      </c>
      <c r="B8" s="15" t="s">
        <v>17</v>
      </c>
      <c r="C8" s="34" t="s">
        <v>35</v>
      </c>
      <c r="D8" s="32" t="s">
        <v>36</v>
      </c>
      <c r="E8" s="15" t="s">
        <v>20</v>
      </c>
      <c r="F8" s="15" t="s">
        <v>21</v>
      </c>
      <c r="G8" s="31">
        <v>4.0727</v>
      </c>
      <c r="H8" s="31">
        <v>10</v>
      </c>
      <c r="I8" s="31" t="s">
        <v>22</v>
      </c>
      <c r="J8" s="31" t="s">
        <v>22</v>
      </c>
      <c r="K8" s="31">
        <v>567</v>
      </c>
      <c r="L8" s="31">
        <f t="shared" si="0"/>
        <v>90.727</v>
      </c>
      <c r="M8" s="31">
        <f>VLOOKUP(C8,计科加分明细!$B$2:$N$102,13,0)</f>
        <v>3.966</v>
      </c>
      <c r="N8" s="31">
        <f t="shared" si="1"/>
        <v>94.69</v>
      </c>
      <c r="O8" s="31">
        <v>7</v>
      </c>
      <c r="P8" s="31">
        <v>235</v>
      </c>
      <c r="Q8" s="31" t="s">
        <v>23</v>
      </c>
    </row>
    <row r="9" spans="1:17">
      <c r="A9" s="31">
        <v>8</v>
      </c>
      <c r="B9" s="15" t="s">
        <v>17</v>
      </c>
      <c r="C9" s="34" t="s">
        <v>37</v>
      </c>
      <c r="D9" s="32" t="s">
        <v>38</v>
      </c>
      <c r="E9" s="15" t="s">
        <v>28</v>
      </c>
      <c r="F9" s="15" t="s">
        <v>21</v>
      </c>
      <c r="G9" s="31">
        <v>4.0527</v>
      </c>
      <c r="H9" s="31">
        <v>11</v>
      </c>
      <c r="I9" s="31" t="s">
        <v>22</v>
      </c>
      <c r="J9" s="31" t="s">
        <v>22</v>
      </c>
      <c r="K9" s="31">
        <v>486</v>
      </c>
      <c r="L9" s="31">
        <f t="shared" si="0"/>
        <v>90.527</v>
      </c>
      <c r="M9" s="31">
        <f>VLOOKUP(C9,计科加分明细!$B$2:$N$102,13,0)</f>
        <v>4.138</v>
      </c>
      <c r="N9" s="31">
        <f t="shared" si="1"/>
        <v>94.67</v>
      </c>
      <c r="O9" s="31">
        <v>8</v>
      </c>
      <c r="P9" s="31">
        <v>235</v>
      </c>
      <c r="Q9" s="31" t="s">
        <v>23</v>
      </c>
    </row>
    <row r="10" spans="1:17">
      <c r="A10" s="31">
        <v>9</v>
      </c>
      <c r="B10" s="15" t="s">
        <v>17</v>
      </c>
      <c r="C10" s="34" t="s">
        <v>39</v>
      </c>
      <c r="D10" s="32" t="s">
        <v>40</v>
      </c>
      <c r="E10" s="15" t="s">
        <v>28</v>
      </c>
      <c r="F10" s="15" t="s">
        <v>21</v>
      </c>
      <c r="G10" s="31">
        <v>4.0334</v>
      </c>
      <c r="H10" s="31">
        <v>13</v>
      </c>
      <c r="I10" s="31" t="s">
        <v>22</v>
      </c>
      <c r="J10" s="31" t="s">
        <v>22</v>
      </c>
      <c r="K10" s="31">
        <v>538</v>
      </c>
      <c r="L10" s="31">
        <f t="shared" si="0"/>
        <v>90.334</v>
      </c>
      <c r="M10" s="31">
        <f>VLOOKUP(C10,计科加分明细!$B$2:$N$102,13,0)</f>
        <v>4.138</v>
      </c>
      <c r="N10" s="31">
        <f t="shared" si="1"/>
        <v>94.47</v>
      </c>
      <c r="O10" s="31">
        <v>9</v>
      </c>
      <c r="P10" s="31">
        <v>235</v>
      </c>
      <c r="Q10" s="31" t="s">
        <v>23</v>
      </c>
    </row>
    <row r="11" spans="1:17">
      <c r="A11" s="31">
        <v>10</v>
      </c>
      <c r="B11" s="15" t="s">
        <v>17</v>
      </c>
      <c r="C11" s="34" t="s">
        <v>41</v>
      </c>
      <c r="D11" s="32" t="s">
        <v>42</v>
      </c>
      <c r="E11" s="15" t="s">
        <v>28</v>
      </c>
      <c r="F11" s="15" t="s">
        <v>21</v>
      </c>
      <c r="G11" s="31">
        <v>4.0471</v>
      </c>
      <c r="H11" s="31">
        <v>12</v>
      </c>
      <c r="I11" s="31" t="s">
        <v>22</v>
      </c>
      <c r="J11" s="31" t="s">
        <v>22</v>
      </c>
      <c r="K11" s="31">
        <v>477</v>
      </c>
      <c r="L11" s="31">
        <f t="shared" si="0"/>
        <v>90.471</v>
      </c>
      <c r="M11" s="31">
        <f>VLOOKUP(C11,计科加分明细!$B$2:$N$102,13,0)</f>
        <v>3.793</v>
      </c>
      <c r="N11" s="31">
        <f t="shared" si="1"/>
        <v>94.26</v>
      </c>
      <c r="O11" s="31">
        <v>10</v>
      </c>
      <c r="P11" s="31">
        <v>235</v>
      </c>
      <c r="Q11" s="31" t="s">
        <v>23</v>
      </c>
    </row>
    <row r="12" spans="1:17">
      <c r="A12" s="31">
        <v>11</v>
      </c>
      <c r="B12" s="15" t="s">
        <v>17</v>
      </c>
      <c r="C12" s="34" t="s">
        <v>43</v>
      </c>
      <c r="D12" s="32" t="s">
        <v>44</v>
      </c>
      <c r="E12" s="15" t="s">
        <v>28</v>
      </c>
      <c r="F12" s="15" t="s">
        <v>21</v>
      </c>
      <c r="G12" s="31">
        <v>3.9494</v>
      </c>
      <c r="H12" s="31">
        <v>16</v>
      </c>
      <c r="I12" s="31" t="s">
        <v>22</v>
      </c>
      <c r="J12" s="31" t="s">
        <v>22</v>
      </c>
      <c r="K12" s="31">
        <v>549</v>
      </c>
      <c r="L12" s="31">
        <f t="shared" si="0"/>
        <v>89.494</v>
      </c>
      <c r="M12" s="31">
        <f>VLOOKUP(C12,计科加分明细!$B$2:$N$102,13,0)</f>
        <v>4.31</v>
      </c>
      <c r="N12" s="31">
        <f t="shared" si="1"/>
        <v>93.8</v>
      </c>
      <c r="O12" s="31">
        <v>11</v>
      </c>
      <c r="P12" s="31">
        <v>235</v>
      </c>
      <c r="Q12" s="31" t="s">
        <v>23</v>
      </c>
    </row>
    <row r="13" spans="1:17">
      <c r="A13" s="31">
        <v>12</v>
      </c>
      <c r="B13" s="15" t="s">
        <v>17</v>
      </c>
      <c r="C13" s="34" t="s">
        <v>45</v>
      </c>
      <c r="D13" s="32" t="s">
        <v>46</v>
      </c>
      <c r="E13" s="15" t="s">
        <v>20</v>
      </c>
      <c r="F13" s="15" t="s">
        <v>21</v>
      </c>
      <c r="G13" s="31">
        <v>4.0291</v>
      </c>
      <c r="H13" s="31">
        <v>14</v>
      </c>
      <c r="I13" s="31" t="s">
        <v>22</v>
      </c>
      <c r="J13" s="31" t="s">
        <v>22</v>
      </c>
      <c r="K13" s="31">
        <v>443</v>
      </c>
      <c r="L13" s="31">
        <f t="shared" si="0"/>
        <v>90.291</v>
      </c>
      <c r="M13" s="31">
        <f>VLOOKUP(C13,计科加分明细!$B$2:$N$102,13,0)</f>
        <v>2.931</v>
      </c>
      <c r="N13" s="31">
        <f t="shared" si="1"/>
        <v>93.22</v>
      </c>
      <c r="O13" s="31">
        <v>12</v>
      </c>
      <c r="P13" s="31">
        <v>235</v>
      </c>
      <c r="Q13" s="31" t="s">
        <v>23</v>
      </c>
    </row>
    <row r="14" spans="1:17">
      <c r="A14" s="31">
        <v>13</v>
      </c>
      <c r="B14" s="15" t="s">
        <v>17</v>
      </c>
      <c r="C14" s="34" t="s">
        <v>47</v>
      </c>
      <c r="D14" s="32" t="s">
        <v>48</v>
      </c>
      <c r="E14" s="15" t="s">
        <v>28</v>
      </c>
      <c r="F14" s="15" t="s">
        <v>21</v>
      </c>
      <c r="G14" s="31">
        <v>3.9379</v>
      </c>
      <c r="H14" s="31">
        <v>18</v>
      </c>
      <c r="I14" s="31" t="s">
        <v>22</v>
      </c>
      <c r="J14" s="31" t="s">
        <v>22</v>
      </c>
      <c r="K14" s="31">
        <v>513</v>
      </c>
      <c r="L14" s="31">
        <f t="shared" si="0"/>
        <v>89.379</v>
      </c>
      <c r="M14" s="31">
        <f>VLOOKUP(C14,计科加分明细!$B$2:$N$102,13,0)</f>
        <v>3.621</v>
      </c>
      <c r="N14" s="31">
        <f t="shared" si="1"/>
        <v>93</v>
      </c>
      <c r="O14" s="31">
        <v>13</v>
      </c>
      <c r="P14" s="31">
        <v>235</v>
      </c>
      <c r="Q14" s="31" t="s">
        <v>23</v>
      </c>
    </row>
    <row r="15" spans="1:17">
      <c r="A15" s="31">
        <v>14</v>
      </c>
      <c r="B15" s="23" t="s">
        <v>17</v>
      </c>
      <c r="C15" s="35" t="s">
        <v>49</v>
      </c>
      <c r="D15" s="33" t="s">
        <v>50</v>
      </c>
      <c r="E15" s="23" t="s">
        <v>28</v>
      </c>
      <c r="F15" s="15" t="s">
        <v>21</v>
      </c>
      <c r="G15" s="31">
        <v>3.8688</v>
      </c>
      <c r="H15" s="31">
        <v>23</v>
      </c>
      <c r="I15" s="31" t="s">
        <v>22</v>
      </c>
      <c r="J15" s="31" t="s">
        <v>22</v>
      </c>
      <c r="K15" s="31">
        <v>505</v>
      </c>
      <c r="L15" s="31">
        <f t="shared" si="0"/>
        <v>88.688</v>
      </c>
      <c r="M15" s="31">
        <f>VLOOKUP(C15,计科加分明细!$B$2:$N$102,13,0)</f>
        <v>4.31</v>
      </c>
      <c r="N15" s="31">
        <f t="shared" si="1"/>
        <v>93</v>
      </c>
      <c r="O15" s="31">
        <v>13</v>
      </c>
      <c r="P15" s="31">
        <v>235</v>
      </c>
      <c r="Q15" s="31" t="s">
        <v>23</v>
      </c>
    </row>
    <row r="16" spans="1:17">
      <c r="A16" s="31">
        <v>15</v>
      </c>
      <c r="B16" s="23" t="s">
        <v>17</v>
      </c>
      <c r="C16" s="34" t="s">
        <v>51</v>
      </c>
      <c r="D16" s="32" t="s">
        <v>52</v>
      </c>
      <c r="E16" s="15" t="s">
        <v>28</v>
      </c>
      <c r="F16" s="15" t="s">
        <v>21</v>
      </c>
      <c r="G16" s="31">
        <v>3.9435</v>
      </c>
      <c r="H16" s="31">
        <v>17</v>
      </c>
      <c r="I16" s="31" t="s">
        <v>22</v>
      </c>
      <c r="J16" s="31" t="s">
        <v>22</v>
      </c>
      <c r="K16" s="31">
        <v>507</v>
      </c>
      <c r="L16" s="31">
        <f t="shared" si="0"/>
        <v>89.435</v>
      </c>
      <c r="M16" s="31">
        <f>VLOOKUP(C16,计科加分明细!$B$2:$N$102,13,0)</f>
        <v>3.448</v>
      </c>
      <c r="N16" s="31">
        <f t="shared" si="1"/>
        <v>92.88</v>
      </c>
      <c r="O16" s="31">
        <v>15</v>
      </c>
      <c r="P16" s="31">
        <v>235</v>
      </c>
      <c r="Q16" s="31" t="s">
        <v>23</v>
      </c>
    </row>
    <row r="17" spans="1:17">
      <c r="A17" s="31">
        <v>16</v>
      </c>
      <c r="B17" s="15" t="s">
        <v>17</v>
      </c>
      <c r="C17" s="34" t="s">
        <v>53</v>
      </c>
      <c r="D17" s="32" t="s">
        <v>54</v>
      </c>
      <c r="E17" s="15" t="s">
        <v>20</v>
      </c>
      <c r="F17" s="15" t="s">
        <v>21</v>
      </c>
      <c r="G17" s="31">
        <v>4.0906</v>
      </c>
      <c r="H17" s="31">
        <v>9</v>
      </c>
      <c r="I17" s="31" t="s">
        <v>22</v>
      </c>
      <c r="J17" s="31" t="s">
        <v>22</v>
      </c>
      <c r="K17" s="31">
        <v>467</v>
      </c>
      <c r="L17" s="31">
        <f t="shared" si="0"/>
        <v>90.906</v>
      </c>
      <c r="M17" s="31">
        <f>VLOOKUP(C17,计科加分明细!$B$2:$N$102,13,0)</f>
        <v>1.897</v>
      </c>
      <c r="N17" s="31">
        <f t="shared" si="1"/>
        <v>92.8</v>
      </c>
      <c r="O17" s="31">
        <v>16</v>
      </c>
      <c r="P17" s="31">
        <v>235</v>
      </c>
      <c r="Q17" s="31" t="s">
        <v>23</v>
      </c>
    </row>
    <row r="18" spans="1:17">
      <c r="A18" s="31">
        <v>17</v>
      </c>
      <c r="B18" s="15" t="s">
        <v>17</v>
      </c>
      <c r="C18" s="34" t="s">
        <v>55</v>
      </c>
      <c r="D18" s="32" t="s">
        <v>56</v>
      </c>
      <c r="E18" s="15" t="s">
        <v>28</v>
      </c>
      <c r="F18" s="15" t="s">
        <v>21</v>
      </c>
      <c r="G18" s="31">
        <v>3.9156</v>
      </c>
      <c r="H18" s="31">
        <v>20</v>
      </c>
      <c r="I18" s="31" t="s">
        <v>22</v>
      </c>
      <c r="J18" s="31" t="s">
        <v>22</v>
      </c>
      <c r="K18" s="31">
        <v>441</v>
      </c>
      <c r="L18" s="31">
        <f t="shared" si="0"/>
        <v>89.156</v>
      </c>
      <c r="M18" s="31">
        <f>VLOOKUP(C18,计科加分明细!$B$2:$N$102,13,0)</f>
        <v>3.621</v>
      </c>
      <c r="N18" s="31">
        <f t="shared" si="1"/>
        <v>92.78</v>
      </c>
      <c r="O18" s="31">
        <v>17</v>
      </c>
      <c r="P18" s="31">
        <v>235</v>
      </c>
      <c r="Q18" s="31" t="s">
        <v>57</v>
      </c>
    </row>
    <row r="19" spans="1:17">
      <c r="A19" s="31">
        <v>18</v>
      </c>
      <c r="B19" s="15" t="s">
        <v>17</v>
      </c>
      <c r="C19" s="34" t="s">
        <v>58</v>
      </c>
      <c r="D19" s="32" t="s">
        <v>59</v>
      </c>
      <c r="E19" s="15" t="s">
        <v>28</v>
      </c>
      <c r="F19" s="15" t="s">
        <v>21</v>
      </c>
      <c r="G19" s="31">
        <v>3.9798</v>
      </c>
      <c r="H19" s="31">
        <v>15</v>
      </c>
      <c r="I19" s="31" t="s">
        <v>22</v>
      </c>
      <c r="J19" s="31" t="s">
        <v>22</v>
      </c>
      <c r="K19" s="31">
        <v>488</v>
      </c>
      <c r="L19" s="31">
        <f t="shared" si="0"/>
        <v>89.798</v>
      </c>
      <c r="M19" s="31">
        <f>VLOOKUP(C19,计科加分明细!$B$2:$N$102,13,0)</f>
        <v>2.81</v>
      </c>
      <c r="N19" s="31">
        <f t="shared" si="1"/>
        <v>92.61</v>
      </c>
      <c r="O19" s="31">
        <v>18</v>
      </c>
      <c r="P19" s="31">
        <v>235</v>
      </c>
      <c r="Q19" s="31" t="s">
        <v>57</v>
      </c>
    </row>
    <row r="20" spans="1:17">
      <c r="A20" s="31">
        <v>19</v>
      </c>
      <c r="B20" s="15" t="s">
        <v>17</v>
      </c>
      <c r="C20" s="34" t="s">
        <v>60</v>
      </c>
      <c r="D20" s="32" t="s">
        <v>61</v>
      </c>
      <c r="E20" s="15" t="s">
        <v>20</v>
      </c>
      <c r="F20" s="15" t="s">
        <v>21</v>
      </c>
      <c r="G20" s="31">
        <v>4.0944</v>
      </c>
      <c r="H20" s="31">
        <v>8</v>
      </c>
      <c r="I20" s="31" t="s">
        <v>22</v>
      </c>
      <c r="J20" s="31" t="s">
        <v>22</v>
      </c>
      <c r="K20" s="31">
        <v>522</v>
      </c>
      <c r="L20" s="31">
        <f t="shared" si="0"/>
        <v>90.944</v>
      </c>
      <c r="M20" s="31">
        <f>VLOOKUP(C20,计科加分明细!$B$2:$N$102,13,0)</f>
        <v>1</v>
      </c>
      <c r="N20" s="31">
        <f t="shared" si="1"/>
        <v>91.94</v>
      </c>
      <c r="O20" s="31">
        <v>19</v>
      </c>
      <c r="P20" s="31">
        <v>235</v>
      </c>
      <c r="Q20" s="31" t="s">
        <v>57</v>
      </c>
    </row>
    <row r="21" spans="1:17">
      <c r="A21" s="31">
        <v>20</v>
      </c>
      <c r="B21" s="15" t="s">
        <v>17</v>
      </c>
      <c r="C21" s="36" t="s">
        <v>62</v>
      </c>
      <c r="D21" s="32" t="s">
        <v>63</v>
      </c>
      <c r="E21" s="15" t="s">
        <v>28</v>
      </c>
      <c r="F21" s="15" t="s">
        <v>21</v>
      </c>
      <c r="G21" s="31">
        <v>3.7884</v>
      </c>
      <c r="H21" s="31">
        <v>28</v>
      </c>
      <c r="I21" s="31" t="s">
        <v>22</v>
      </c>
      <c r="J21" s="31" t="s">
        <v>22</v>
      </c>
      <c r="K21" s="31">
        <v>510</v>
      </c>
      <c r="L21" s="31">
        <f t="shared" si="0"/>
        <v>87.884</v>
      </c>
      <c r="M21" s="31">
        <f>VLOOKUP(C21,计科加分明细!$B$2:$N$102,13,0)</f>
        <v>3.793</v>
      </c>
      <c r="N21" s="31">
        <f t="shared" si="1"/>
        <v>91.68</v>
      </c>
      <c r="O21" s="31">
        <v>20</v>
      </c>
      <c r="P21" s="31">
        <v>235</v>
      </c>
      <c r="Q21" s="31" t="s">
        <v>57</v>
      </c>
    </row>
    <row r="22" spans="1:17">
      <c r="A22" s="31">
        <v>21</v>
      </c>
      <c r="B22" s="23" t="s">
        <v>17</v>
      </c>
      <c r="C22" s="34" t="s">
        <v>64</v>
      </c>
      <c r="D22" s="32" t="s">
        <v>65</v>
      </c>
      <c r="E22" s="15" t="s">
        <v>20</v>
      </c>
      <c r="F22" s="15" t="s">
        <v>21</v>
      </c>
      <c r="G22" s="31">
        <v>3.9099</v>
      </c>
      <c r="H22" s="31">
        <v>21</v>
      </c>
      <c r="I22" s="31" t="s">
        <v>22</v>
      </c>
      <c r="J22" s="31" t="s">
        <v>22</v>
      </c>
      <c r="K22" s="31">
        <v>506</v>
      </c>
      <c r="L22" s="31">
        <f t="shared" si="0"/>
        <v>89.099</v>
      </c>
      <c r="M22" s="31">
        <f>VLOOKUP(C22,计科加分明细!$B$2:$N$102,13,0)</f>
        <v>1.724</v>
      </c>
      <c r="N22" s="31">
        <f t="shared" si="1"/>
        <v>90.82</v>
      </c>
      <c r="O22" s="31">
        <v>21</v>
      </c>
      <c r="P22" s="31">
        <v>235</v>
      </c>
      <c r="Q22" s="31" t="s">
        <v>57</v>
      </c>
    </row>
    <row r="23" spans="1:17">
      <c r="A23" s="31">
        <v>22</v>
      </c>
      <c r="B23" s="23" t="s">
        <v>17</v>
      </c>
      <c r="C23" s="35" t="s">
        <v>66</v>
      </c>
      <c r="D23" s="33" t="s">
        <v>67</v>
      </c>
      <c r="E23" s="23" t="s">
        <v>20</v>
      </c>
      <c r="F23" s="15" t="s">
        <v>21</v>
      </c>
      <c r="G23" s="31">
        <v>3.645</v>
      </c>
      <c r="H23" s="31">
        <v>36</v>
      </c>
      <c r="I23" s="31" t="s">
        <v>22</v>
      </c>
      <c r="J23" s="31" t="s">
        <v>22</v>
      </c>
      <c r="K23" s="31">
        <v>545</v>
      </c>
      <c r="L23" s="31">
        <f t="shared" si="0"/>
        <v>86.45</v>
      </c>
      <c r="M23" s="31">
        <f>VLOOKUP(C23,计科加分明细!$B$2:$N$102,13,0)</f>
        <v>4.138</v>
      </c>
      <c r="N23" s="31">
        <f t="shared" si="1"/>
        <v>90.59</v>
      </c>
      <c r="O23" s="31">
        <v>22</v>
      </c>
      <c r="P23" s="31">
        <v>235</v>
      </c>
      <c r="Q23" s="31" t="s">
        <v>57</v>
      </c>
    </row>
    <row r="24" spans="1:17">
      <c r="A24" s="31">
        <v>23</v>
      </c>
      <c r="B24" s="15" t="s">
        <v>68</v>
      </c>
      <c r="C24" s="34" t="s">
        <v>69</v>
      </c>
      <c r="D24" s="15" t="s">
        <v>70</v>
      </c>
      <c r="E24" s="15" t="s">
        <v>28</v>
      </c>
      <c r="F24" s="15" t="s">
        <v>21</v>
      </c>
      <c r="G24" s="31">
        <v>4.2046</v>
      </c>
      <c r="H24" s="31">
        <v>1</v>
      </c>
      <c r="I24" s="31" t="s">
        <v>22</v>
      </c>
      <c r="J24" s="31" t="s">
        <v>22</v>
      </c>
      <c r="K24" s="31">
        <v>543</v>
      </c>
      <c r="L24" s="31">
        <f t="shared" si="0"/>
        <v>92.046</v>
      </c>
      <c r="M24" s="31">
        <f>VLOOKUP(C24,软件加分明细!$B$2:$N$74,13,0)</f>
        <v>3.281</v>
      </c>
      <c r="N24" s="31">
        <f t="shared" si="1"/>
        <v>95.33</v>
      </c>
      <c r="O24" s="31">
        <v>1</v>
      </c>
      <c r="P24" s="31">
        <v>238</v>
      </c>
      <c r="Q24" s="31" t="s">
        <v>23</v>
      </c>
    </row>
    <row r="25" spans="1:17">
      <c r="A25" s="31">
        <v>24</v>
      </c>
      <c r="B25" s="15" t="s">
        <v>68</v>
      </c>
      <c r="C25" s="20" t="s">
        <v>71</v>
      </c>
      <c r="D25" s="15" t="s">
        <v>72</v>
      </c>
      <c r="E25" s="15" t="s">
        <v>28</v>
      </c>
      <c r="F25" s="15" t="s">
        <v>21</v>
      </c>
      <c r="G25" s="31">
        <v>4.19</v>
      </c>
      <c r="H25" s="31">
        <v>2</v>
      </c>
      <c r="I25" s="31" t="s">
        <v>22</v>
      </c>
      <c r="J25" s="31" t="s">
        <v>22</v>
      </c>
      <c r="K25" s="31">
        <v>562</v>
      </c>
      <c r="L25" s="31">
        <f t="shared" si="0"/>
        <v>91.9</v>
      </c>
      <c r="M25" s="31">
        <f>VLOOKUP(C25,软件加分明细!$B$2:$N$74,13,0)</f>
        <v>3.125</v>
      </c>
      <c r="N25" s="31">
        <f t="shared" si="1"/>
        <v>95.03</v>
      </c>
      <c r="O25" s="31">
        <v>2</v>
      </c>
      <c r="P25" s="31">
        <v>238</v>
      </c>
      <c r="Q25" s="31" t="s">
        <v>23</v>
      </c>
    </row>
    <row r="26" spans="1:17">
      <c r="A26" s="31">
        <v>25</v>
      </c>
      <c r="B26" s="15" t="s">
        <v>68</v>
      </c>
      <c r="C26" s="34" t="s">
        <v>73</v>
      </c>
      <c r="D26" s="15" t="s">
        <v>74</v>
      </c>
      <c r="E26" s="15" t="s">
        <v>28</v>
      </c>
      <c r="F26" s="15" t="s">
        <v>21</v>
      </c>
      <c r="G26" s="31">
        <v>3.9888</v>
      </c>
      <c r="H26" s="31">
        <v>10</v>
      </c>
      <c r="I26" s="31" t="s">
        <v>22</v>
      </c>
      <c r="J26" s="31" t="s">
        <v>22</v>
      </c>
      <c r="K26" s="31">
        <v>499</v>
      </c>
      <c r="L26" s="31">
        <f t="shared" si="0"/>
        <v>89.888</v>
      </c>
      <c r="M26" s="31">
        <f>VLOOKUP(C26,软件加分明细!$B$2:$N$74,13,0)</f>
        <v>5</v>
      </c>
      <c r="N26" s="31">
        <f t="shared" si="1"/>
        <v>94.89</v>
      </c>
      <c r="O26" s="31">
        <v>3</v>
      </c>
      <c r="P26" s="31">
        <v>238</v>
      </c>
      <c r="Q26" s="31" t="s">
        <v>23</v>
      </c>
    </row>
    <row r="27" spans="1:17">
      <c r="A27" s="31">
        <v>26</v>
      </c>
      <c r="B27" s="15" t="s">
        <v>68</v>
      </c>
      <c r="C27" s="34" t="s">
        <v>75</v>
      </c>
      <c r="D27" s="15" t="s">
        <v>76</v>
      </c>
      <c r="E27" s="15" t="s">
        <v>20</v>
      </c>
      <c r="F27" s="15" t="s">
        <v>21</v>
      </c>
      <c r="G27" s="31">
        <v>4.0978</v>
      </c>
      <c r="H27" s="31">
        <v>4</v>
      </c>
      <c r="I27" s="31" t="s">
        <v>22</v>
      </c>
      <c r="J27" s="31" t="s">
        <v>22</v>
      </c>
      <c r="K27" s="31">
        <v>447</v>
      </c>
      <c r="L27" s="31">
        <f t="shared" si="0"/>
        <v>90.978</v>
      </c>
      <c r="M27" s="31">
        <f>VLOOKUP(C27,软件加分明细!$B$2:$N$74,13,0)</f>
        <v>3.516</v>
      </c>
      <c r="N27" s="31">
        <f t="shared" si="1"/>
        <v>94.49</v>
      </c>
      <c r="O27" s="31">
        <v>4</v>
      </c>
      <c r="P27" s="31">
        <v>238</v>
      </c>
      <c r="Q27" s="31" t="s">
        <v>23</v>
      </c>
    </row>
    <row r="28" spans="1:17">
      <c r="A28" s="31">
        <v>27</v>
      </c>
      <c r="B28" s="15" t="s">
        <v>68</v>
      </c>
      <c r="C28" s="34" t="s">
        <v>77</v>
      </c>
      <c r="D28" s="15" t="s">
        <v>78</v>
      </c>
      <c r="E28" s="15" t="s">
        <v>28</v>
      </c>
      <c r="F28" s="15" t="s">
        <v>21</v>
      </c>
      <c r="G28" s="31">
        <v>4.1322</v>
      </c>
      <c r="H28" s="31">
        <v>3</v>
      </c>
      <c r="I28" s="31" t="s">
        <v>22</v>
      </c>
      <c r="J28" s="31" t="s">
        <v>22</v>
      </c>
      <c r="K28" s="31">
        <v>460</v>
      </c>
      <c r="L28" s="31">
        <f t="shared" si="0"/>
        <v>91.322</v>
      </c>
      <c r="M28" s="31">
        <f>VLOOKUP(C28,软件加分明细!$B$2:$N$74,13,0)</f>
        <v>2.5</v>
      </c>
      <c r="N28" s="31">
        <f t="shared" si="1"/>
        <v>93.82</v>
      </c>
      <c r="O28" s="31">
        <v>5</v>
      </c>
      <c r="P28" s="31">
        <v>238</v>
      </c>
      <c r="Q28" s="31" t="s">
        <v>23</v>
      </c>
    </row>
    <row r="29" spans="1:17">
      <c r="A29" s="31">
        <v>28</v>
      </c>
      <c r="B29" s="15" t="s">
        <v>68</v>
      </c>
      <c r="C29" s="37" t="s">
        <v>79</v>
      </c>
      <c r="D29" s="15" t="s">
        <v>80</v>
      </c>
      <c r="E29" s="15" t="s">
        <v>28</v>
      </c>
      <c r="F29" s="15" t="s">
        <v>21</v>
      </c>
      <c r="G29" s="31">
        <v>4.0036</v>
      </c>
      <c r="H29" s="31">
        <v>9</v>
      </c>
      <c r="I29" s="31" t="s">
        <v>22</v>
      </c>
      <c r="J29" s="31" t="s">
        <v>22</v>
      </c>
      <c r="K29" s="31">
        <v>549</v>
      </c>
      <c r="L29" s="31">
        <f t="shared" si="0"/>
        <v>90.036</v>
      </c>
      <c r="M29" s="31">
        <f>VLOOKUP(C29,软件加分明细!$B$2:$N$74,13,0)</f>
        <v>3.125</v>
      </c>
      <c r="N29" s="31">
        <f t="shared" si="1"/>
        <v>93.16</v>
      </c>
      <c r="O29" s="31">
        <v>6</v>
      </c>
      <c r="P29" s="31">
        <v>238</v>
      </c>
      <c r="Q29" s="31" t="s">
        <v>23</v>
      </c>
    </row>
    <row r="30" spans="1:17">
      <c r="A30" s="31">
        <v>29</v>
      </c>
      <c r="B30" s="15" t="s">
        <v>68</v>
      </c>
      <c r="C30" s="34" t="s">
        <v>81</v>
      </c>
      <c r="D30" s="15" t="s">
        <v>82</v>
      </c>
      <c r="E30" s="15" t="s">
        <v>20</v>
      </c>
      <c r="F30" s="15" t="s">
        <v>21</v>
      </c>
      <c r="G30" s="31">
        <v>3.9514</v>
      </c>
      <c r="H30" s="31">
        <v>12</v>
      </c>
      <c r="I30" s="31" t="s">
        <v>22</v>
      </c>
      <c r="J30" s="31" t="s">
        <v>22</v>
      </c>
      <c r="K30" s="31">
        <v>486</v>
      </c>
      <c r="L30" s="31">
        <f t="shared" si="0"/>
        <v>89.514</v>
      </c>
      <c r="M30" s="31">
        <f>VLOOKUP(C30,软件加分明细!$B$2:$N$74,13,0)</f>
        <v>3.594</v>
      </c>
      <c r="N30" s="31">
        <f t="shared" si="1"/>
        <v>93.11</v>
      </c>
      <c r="O30" s="31">
        <v>7</v>
      </c>
      <c r="P30" s="31">
        <v>238</v>
      </c>
      <c r="Q30" s="31" t="s">
        <v>23</v>
      </c>
    </row>
    <row r="31" spans="1:17">
      <c r="A31" s="31">
        <v>30</v>
      </c>
      <c r="B31" s="15" t="s">
        <v>68</v>
      </c>
      <c r="C31" s="34" t="s">
        <v>83</v>
      </c>
      <c r="D31" s="15" t="s">
        <v>84</v>
      </c>
      <c r="E31" s="15" t="s">
        <v>28</v>
      </c>
      <c r="F31" s="15" t="s">
        <v>21</v>
      </c>
      <c r="G31" s="31">
        <v>3.8762</v>
      </c>
      <c r="H31" s="31">
        <v>17</v>
      </c>
      <c r="I31" s="31" t="s">
        <v>22</v>
      </c>
      <c r="J31" s="31" t="s">
        <v>22</v>
      </c>
      <c r="K31" s="31">
        <v>544</v>
      </c>
      <c r="L31" s="31">
        <f t="shared" si="0"/>
        <v>88.762</v>
      </c>
      <c r="M31" s="31">
        <f>VLOOKUP(C31,软件加分明细!$B$2:$N$74,13,0)</f>
        <v>3.906</v>
      </c>
      <c r="N31" s="31">
        <f t="shared" si="1"/>
        <v>92.67</v>
      </c>
      <c r="O31" s="31">
        <v>8</v>
      </c>
      <c r="P31" s="31">
        <v>238</v>
      </c>
      <c r="Q31" s="31" t="s">
        <v>23</v>
      </c>
    </row>
    <row r="32" spans="1:17">
      <c r="A32" s="31">
        <v>31</v>
      </c>
      <c r="B32" s="15" t="s">
        <v>68</v>
      </c>
      <c r="C32" s="34" t="s">
        <v>85</v>
      </c>
      <c r="D32" s="15" t="s">
        <v>86</v>
      </c>
      <c r="E32" s="15" t="s">
        <v>28</v>
      </c>
      <c r="F32" s="15" t="s">
        <v>21</v>
      </c>
      <c r="G32" s="31">
        <v>4.0249</v>
      </c>
      <c r="H32" s="31">
        <v>7</v>
      </c>
      <c r="I32" s="31" t="s">
        <v>22</v>
      </c>
      <c r="J32" s="31" t="s">
        <v>22</v>
      </c>
      <c r="K32" s="31">
        <v>571</v>
      </c>
      <c r="L32" s="31">
        <f t="shared" si="0"/>
        <v>90.249</v>
      </c>
      <c r="M32" s="31">
        <f>VLOOKUP(C32,软件加分明细!$B$2:$N$74,13,0)</f>
        <v>2.188</v>
      </c>
      <c r="N32" s="31">
        <f t="shared" si="1"/>
        <v>92.44</v>
      </c>
      <c r="O32" s="31">
        <v>9</v>
      </c>
      <c r="P32" s="31">
        <v>238</v>
      </c>
      <c r="Q32" s="31" t="s">
        <v>23</v>
      </c>
    </row>
    <row r="33" spans="1:17">
      <c r="A33" s="31">
        <v>32</v>
      </c>
      <c r="B33" s="15" t="s">
        <v>68</v>
      </c>
      <c r="C33" s="34" t="s">
        <v>87</v>
      </c>
      <c r="D33" s="15" t="s">
        <v>88</v>
      </c>
      <c r="E33" s="15" t="s">
        <v>28</v>
      </c>
      <c r="F33" s="15" t="s">
        <v>21</v>
      </c>
      <c r="G33" s="31">
        <v>4.0334</v>
      </c>
      <c r="H33" s="31">
        <v>6</v>
      </c>
      <c r="I33" s="31" t="s">
        <v>22</v>
      </c>
      <c r="J33" s="31" t="s">
        <v>22</v>
      </c>
      <c r="K33" s="31">
        <v>553</v>
      </c>
      <c r="L33" s="31">
        <f t="shared" si="0"/>
        <v>90.334</v>
      </c>
      <c r="M33" s="31">
        <f>VLOOKUP(C33,软件加分明细!$B$2:$N$74,13,0)</f>
        <v>1.042</v>
      </c>
      <c r="N33" s="31">
        <f t="shared" si="1"/>
        <v>91.38</v>
      </c>
      <c r="O33" s="31">
        <v>10</v>
      </c>
      <c r="P33" s="31">
        <v>238</v>
      </c>
      <c r="Q33" s="31" t="s">
        <v>23</v>
      </c>
    </row>
    <row r="34" spans="1:17">
      <c r="A34" s="31">
        <v>33</v>
      </c>
      <c r="B34" s="15" t="s">
        <v>68</v>
      </c>
      <c r="C34" s="34" t="s">
        <v>89</v>
      </c>
      <c r="D34" s="15" t="s">
        <v>90</v>
      </c>
      <c r="E34" s="15" t="s">
        <v>28</v>
      </c>
      <c r="F34" s="15" t="s">
        <v>21</v>
      </c>
      <c r="G34" s="31">
        <v>4.0223</v>
      </c>
      <c r="H34" s="31">
        <v>8</v>
      </c>
      <c r="I34" s="31" t="s">
        <v>22</v>
      </c>
      <c r="J34" s="31" t="s">
        <v>22</v>
      </c>
      <c r="K34" s="31">
        <v>524</v>
      </c>
      <c r="L34" s="31">
        <f t="shared" si="0"/>
        <v>90.223</v>
      </c>
      <c r="M34" s="31">
        <f>VLOOKUP(C34,软件加分明细!$B$2:$N$74,13,0)</f>
        <v>1.094</v>
      </c>
      <c r="N34" s="31">
        <f t="shared" si="1"/>
        <v>91.32</v>
      </c>
      <c r="O34" s="31">
        <v>11</v>
      </c>
      <c r="P34" s="31">
        <v>238</v>
      </c>
      <c r="Q34" s="31" t="s">
        <v>23</v>
      </c>
    </row>
    <row r="35" spans="1:17">
      <c r="A35" s="31">
        <v>34</v>
      </c>
      <c r="B35" s="15" t="s">
        <v>68</v>
      </c>
      <c r="C35" s="34" t="s">
        <v>91</v>
      </c>
      <c r="D35" s="15" t="s">
        <v>92</v>
      </c>
      <c r="E35" s="15" t="s">
        <v>28</v>
      </c>
      <c r="F35" s="15" t="s">
        <v>21</v>
      </c>
      <c r="G35" s="31">
        <v>4.0356</v>
      </c>
      <c r="H35" s="31">
        <v>5</v>
      </c>
      <c r="I35" s="31" t="s">
        <v>22</v>
      </c>
      <c r="J35" s="31" t="s">
        <v>22</v>
      </c>
      <c r="K35" s="31">
        <v>506</v>
      </c>
      <c r="L35" s="31">
        <f t="shared" si="0"/>
        <v>90.356</v>
      </c>
      <c r="M35" s="31">
        <f>VLOOKUP(C35,软件加分明细!$B$2:$N$74,13,0)</f>
        <v>0.781</v>
      </c>
      <c r="N35" s="31">
        <f t="shared" ref="N35:N61" si="2">ROUND(SUM(M35+L35),2)</f>
        <v>91.14</v>
      </c>
      <c r="O35" s="31">
        <v>12</v>
      </c>
      <c r="P35" s="31">
        <v>238</v>
      </c>
      <c r="Q35" s="31" t="s">
        <v>23</v>
      </c>
    </row>
    <row r="36" spans="1:17">
      <c r="A36" s="31">
        <v>35</v>
      </c>
      <c r="B36" s="15" t="s">
        <v>68</v>
      </c>
      <c r="C36" s="34" t="s">
        <v>93</v>
      </c>
      <c r="D36" s="15" t="s">
        <v>94</v>
      </c>
      <c r="E36" s="15" t="s">
        <v>28</v>
      </c>
      <c r="F36" s="15" t="s">
        <v>21</v>
      </c>
      <c r="G36" s="31">
        <v>3.8855</v>
      </c>
      <c r="H36" s="31">
        <v>16</v>
      </c>
      <c r="I36" s="31" t="s">
        <v>22</v>
      </c>
      <c r="J36" s="31" t="s">
        <v>22</v>
      </c>
      <c r="K36" s="31">
        <v>540</v>
      </c>
      <c r="L36" s="31">
        <f t="shared" si="0"/>
        <v>88.855</v>
      </c>
      <c r="M36" s="31">
        <f>VLOOKUP(C36,软件加分明细!$B$2:$N$74,13,0)</f>
        <v>2.188</v>
      </c>
      <c r="N36" s="31">
        <f t="shared" si="2"/>
        <v>91.04</v>
      </c>
      <c r="O36" s="31">
        <v>13</v>
      </c>
      <c r="P36" s="31">
        <v>238</v>
      </c>
      <c r="Q36" s="31" t="s">
        <v>23</v>
      </c>
    </row>
    <row r="37" spans="1:17">
      <c r="A37" s="31">
        <v>36</v>
      </c>
      <c r="B37" s="15" t="s">
        <v>68</v>
      </c>
      <c r="C37" s="34" t="s">
        <v>95</v>
      </c>
      <c r="D37" s="15" t="s">
        <v>96</v>
      </c>
      <c r="E37" s="15" t="s">
        <v>28</v>
      </c>
      <c r="F37" s="15" t="s">
        <v>21</v>
      </c>
      <c r="G37" s="31">
        <v>3.7461</v>
      </c>
      <c r="H37" s="31">
        <v>20</v>
      </c>
      <c r="I37" s="31" t="s">
        <v>22</v>
      </c>
      <c r="J37" s="31" t="s">
        <v>22</v>
      </c>
      <c r="K37" s="31">
        <v>457</v>
      </c>
      <c r="L37" s="31">
        <f t="shared" si="0"/>
        <v>87.461</v>
      </c>
      <c r="M37" s="31">
        <f>VLOOKUP(C37,软件加分明细!$B$2:$N$74,13,0)</f>
        <v>3.438</v>
      </c>
      <c r="N37" s="31">
        <f t="shared" si="2"/>
        <v>90.9</v>
      </c>
      <c r="O37" s="31">
        <v>14</v>
      </c>
      <c r="P37" s="31">
        <v>238</v>
      </c>
      <c r="Q37" s="31" t="s">
        <v>23</v>
      </c>
    </row>
    <row r="38" spans="1:17">
      <c r="A38" s="31">
        <v>37</v>
      </c>
      <c r="B38" s="15" t="s">
        <v>68</v>
      </c>
      <c r="C38" s="34" t="s">
        <v>97</v>
      </c>
      <c r="D38" s="15" t="s">
        <v>98</v>
      </c>
      <c r="E38" s="15" t="s">
        <v>20</v>
      </c>
      <c r="F38" s="15" t="s">
        <v>21</v>
      </c>
      <c r="G38" s="31">
        <v>3.7597</v>
      </c>
      <c r="H38" s="31">
        <v>18</v>
      </c>
      <c r="I38" s="31" t="s">
        <v>22</v>
      </c>
      <c r="J38" s="31" t="s">
        <v>22</v>
      </c>
      <c r="K38" s="31">
        <v>437</v>
      </c>
      <c r="L38" s="31">
        <f t="shared" si="0"/>
        <v>87.597</v>
      </c>
      <c r="M38" s="31">
        <f>VLOOKUP(C38,软件加分明细!$B$2:$N$74,13,0)</f>
        <v>3.281</v>
      </c>
      <c r="N38" s="31">
        <f t="shared" si="2"/>
        <v>90.88</v>
      </c>
      <c r="O38" s="31">
        <v>15</v>
      </c>
      <c r="P38" s="31">
        <v>238</v>
      </c>
      <c r="Q38" s="31" t="s">
        <v>23</v>
      </c>
    </row>
    <row r="39" spans="1:17">
      <c r="A39" s="31">
        <v>38</v>
      </c>
      <c r="B39" s="15" t="s">
        <v>68</v>
      </c>
      <c r="C39" s="34" t="s">
        <v>99</v>
      </c>
      <c r="D39" s="15" t="s">
        <v>100</v>
      </c>
      <c r="E39" s="15" t="s">
        <v>20</v>
      </c>
      <c r="F39" s="15" t="s">
        <v>21</v>
      </c>
      <c r="G39" s="31">
        <v>3.8948</v>
      </c>
      <c r="H39" s="31">
        <v>15</v>
      </c>
      <c r="I39" s="31" t="s">
        <v>22</v>
      </c>
      <c r="J39" s="31" t="s">
        <v>22</v>
      </c>
      <c r="K39" s="31">
        <v>593</v>
      </c>
      <c r="L39" s="31">
        <f t="shared" si="0"/>
        <v>88.948</v>
      </c>
      <c r="M39" s="31">
        <f>VLOOKUP(C39,软件加分明细!$B$2:$N$74,13,0)</f>
        <v>1.875</v>
      </c>
      <c r="N39" s="31">
        <f t="shared" si="2"/>
        <v>90.82</v>
      </c>
      <c r="O39" s="31">
        <v>16</v>
      </c>
      <c r="P39" s="31">
        <v>238</v>
      </c>
      <c r="Q39" s="31" t="s">
        <v>23</v>
      </c>
    </row>
    <row r="40" spans="1:17">
      <c r="A40" s="31">
        <v>39</v>
      </c>
      <c r="B40" s="15" t="s">
        <v>68</v>
      </c>
      <c r="C40" s="34" t="s">
        <v>101</v>
      </c>
      <c r="D40" s="15" t="s">
        <v>102</v>
      </c>
      <c r="E40" s="15" t="s">
        <v>28</v>
      </c>
      <c r="F40" s="15" t="s">
        <v>21</v>
      </c>
      <c r="G40" s="31">
        <v>3.9297</v>
      </c>
      <c r="H40" s="31">
        <v>13</v>
      </c>
      <c r="I40" s="31" t="s">
        <v>22</v>
      </c>
      <c r="J40" s="31" t="s">
        <v>22</v>
      </c>
      <c r="K40" s="31">
        <v>570</v>
      </c>
      <c r="L40" s="31">
        <f t="shared" si="0"/>
        <v>89.297</v>
      </c>
      <c r="M40" s="31">
        <f>VLOOKUP(C40,软件加分明细!$B$2:$N$74,13,0)</f>
        <v>1.5</v>
      </c>
      <c r="N40" s="31">
        <f t="shared" si="2"/>
        <v>90.8</v>
      </c>
      <c r="O40" s="31">
        <v>17</v>
      </c>
      <c r="P40" s="31">
        <v>238</v>
      </c>
      <c r="Q40" s="31" t="s">
        <v>57</v>
      </c>
    </row>
    <row r="41" spans="1:17">
      <c r="A41" s="31">
        <v>40</v>
      </c>
      <c r="B41" s="15" t="s">
        <v>103</v>
      </c>
      <c r="C41" s="34" t="s">
        <v>104</v>
      </c>
      <c r="D41" s="32" t="s">
        <v>105</v>
      </c>
      <c r="E41" s="15" t="s">
        <v>28</v>
      </c>
      <c r="F41" s="15" t="s">
        <v>21</v>
      </c>
      <c r="G41" s="31">
        <v>3.9367</v>
      </c>
      <c r="H41" s="31">
        <v>2</v>
      </c>
      <c r="I41" s="31" t="s">
        <v>22</v>
      </c>
      <c r="J41" s="31" t="s">
        <v>22</v>
      </c>
      <c r="K41" s="31">
        <v>489</v>
      </c>
      <c r="L41" s="31">
        <f t="shared" si="0"/>
        <v>89.367</v>
      </c>
      <c r="M41" s="31">
        <f>VLOOKUP(C41,大数据加分明细!$C$2:$I$9,7,0)</f>
        <v>5</v>
      </c>
      <c r="N41" s="31">
        <f t="shared" si="2"/>
        <v>94.37</v>
      </c>
      <c r="O41" s="31">
        <v>1</v>
      </c>
      <c r="P41" s="31">
        <v>105</v>
      </c>
      <c r="Q41" s="31" t="s">
        <v>23</v>
      </c>
    </row>
    <row r="42" spans="1:17">
      <c r="A42" s="31">
        <v>41</v>
      </c>
      <c r="B42" s="15" t="s">
        <v>103</v>
      </c>
      <c r="C42" s="34" t="s">
        <v>106</v>
      </c>
      <c r="D42" s="32" t="s">
        <v>107</v>
      </c>
      <c r="E42" s="15" t="s">
        <v>20</v>
      </c>
      <c r="F42" s="15" t="s">
        <v>21</v>
      </c>
      <c r="G42" s="31">
        <v>3.9095</v>
      </c>
      <c r="H42" s="31">
        <v>3</v>
      </c>
      <c r="I42" s="31" t="s">
        <v>22</v>
      </c>
      <c r="J42" s="31" t="s">
        <v>22</v>
      </c>
      <c r="K42" s="31">
        <v>435</v>
      </c>
      <c r="L42" s="31">
        <f t="shared" si="0"/>
        <v>89.095</v>
      </c>
      <c r="M42" s="31">
        <f>VLOOKUP(C42,大数据加分明细!$C$2:$I$9,7,0)</f>
        <v>4</v>
      </c>
      <c r="N42" s="31">
        <f t="shared" si="2"/>
        <v>93.1</v>
      </c>
      <c r="O42" s="31">
        <v>2</v>
      </c>
      <c r="P42" s="31">
        <v>105</v>
      </c>
      <c r="Q42" s="31" t="s">
        <v>23</v>
      </c>
    </row>
    <row r="43" spans="1:17">
      <c r="A43" s="31">
        <v>42</v>
      </c>
      <c r="B43" s="15" t="s">
        <v>103</v>
      </c>
      <c r="C43" s="34" t="s">
        <v>108</v>
      </c>
      <c r="D43" s="32" t="s">
        <v>109</v>
      </c>
      <c r="E43" s="15" t="s">
        <v>28</v>
      </c>
      <c r="F43" s="15" t="s">
        <v>21</v>
      </c>
      <c r="G43" s="31">
        <v>3.8541</v>
      </c>
      <c r="H43" s="31">
        <v>5</v>
      </c>
      <c r="I43" s="31" t="s">
        <v>22</v>
      </c>
      <c r="J43" s="31" t="s">
        <v>22</v>
      </c>
      <c r="K43" s="31">
        <v>457</v>
      </c>
      <c r="L43" s="31">
        <f t="shared" si="0"/>
        <v>88.541</v>
      </c>
      <c r="M43" s="31">
        <f>VLOOKUP(C43,大数据加分明细!$C$2:$I$9,7,0)</f>
        <v>4.1</v>
      </c>
      <c r="N43" s="31">
        <f t="shared" si="2"/>
        <v>92.64</v>
      </c>
      <c r="O43" s="31">
        <v>3</v>
      </c>
      <c r="P43" s="31">
        <v>105</v>
      </c>
      <c r="Q43" s="31" t="s">
        <v>23</v>
      </c>
    </row>
    <row r="44" spans="1:17">
      <c r="A44" s="31">
        <v>43</v>
      </c>
      <c r="B44" s="15" t="s">
        <v>103</v>
      </c>
      <c r="C44" s="34" t="s">
        <v>110</v>
      </c>
      <c r="D44" s="32" t="s">
        <v>111</v>
      </c>
      <c r="E44" s="15" t="s">
        <v>20</v>
      </c>
      <c r="F44" s="15" t="s">
        <v>21</v>
      </c>
      <c r="G44" s="31">
        <v>3.8911</v>
      </c>
      <c r="H44" s="31">
        <v>4</v>
      </c>
      <c r="I44" s="31" t="s">
        <v>22</v>
      </c>
      <c r="J44" s="31" t="s">
        <v>22</v>
      </c>
      <c r="K44" s="31">
        <v>512</v>
      </c>
      <c r="L44" s="31">
        <f t="shared" si="0"/>
        <v>88.911</v>
      </c>
      <c r="M44" s="31">
        <f>VLOOKUP(C44,大数据加分明细!$C$2:$I$9,7,0)</f>
        <v>3.63</v>
      </c>
      <c r="N44" s="31">
        <f t="shared" si="2"/>
        <v>92.54</v>
      </c>
      <c r="O44" s="31">
        <v>4</v>
      </c>
      <c r="P44" s="31">
        <v>105</v>
      </c>
      <c r="Q44" s="31" t="s">
        <v>23</v>
      </c>
    </row>
    <row r="45" spans="1:17">
      <c r="A45" s="31">
        <v>44</v>
      </c>
      <c r="B45" s="15" t="s">
        <v>103</v>
      </c>
      <c r="C45" s="34" t="s">
        <v>112</v>
      </c>
      <c r="D45" s="32" t="s">
        <v>113</v>
      </c>
      <c r="E45" s="15" t="s">
        <v>28</v>
      </c>
      <c r="F45" s="15" t="s">
        <v>21</v>
      </c>
      <c r="G45" s="31">
        <v>4.0975</v>
      </c>
      <c r="H45" s="31">
        <v>1</v>
      </c>
      <c r="I45" s="31" t="s">
        <v>22</v>
      </c>
      <c r="J45" s="31" t="s">
        <v>22</v>
      </c>
      <c r="K45" s="31">
        <v>541</v>
      </c>
      <c r="L45" s="31">
        <f t="shared" si="0"/>
        <v>90.975</v>
      </c>
      <c r="M45" s="31">
        <f>VLOOKUP(C45,大数据加分明细!$C$2:$I$9,7,0)</f>
        <v>1</v>
      </c>
      <c r="N45" s="31">
        <f t="shared" si="2"/>
        <v>91.98</v>
      </c>
      <c r="O45" s="31">
        <v>5</v>
      </c>
      <c r="P45" s="31">
        <v>105</v>
      </c>
      <c r="Q45" s="31" t="s">
        <v>23</v>
      </c>
    </row>
    <row r="46" spans="1:17">
      <c r="A46" s="31">
        <v>45</v>
      </c>
      <c r="B46" s="15" t="s">
        <v>103</v>
      </c>
      <c r="C46" s="34" t="s">
        <v>114</v>
      </c>
      <c r="D46" s="32" t="s">
        <v>115</v>
      </c>
      <c r="E46" s="15" t="s">
        <v>20</v>
      </c>
      <c r="F46" s="15" t="s">
        <v>21</v>
      </c>
      <c r="G46" s="31">
        <v>3.847</v>
      </c>
      <c r="H46" s="31">
        <v>6</v>
      </c>
      <c r="I46" s="31" t="s">
        <v>22</v>
      </c>
      <c r="J46" s="31" t="s">
        <v>22</v>
      </c>
      <c r="K46" s="31">
        <v>469</v>
      </c>
      <c r="L46" s="31">
        <f t="shared" si="0"/>
        <v>88.47</v>
      </c>
      <c r="M46" s="31">
        <f>VLOOKUP(C46,大数据加分明细!$C$2:$I$9,7,0)</f>
        <v>3.45</v>
      </c>
      <c r="N46" s="31">
        <f t="shared" si="2"/>
        <v>91.92</v>
      </c>
      <c r="O46" s="31">
        <v>6</v>
      </c>
      <c r="P46" s="31">
        <v>105</v>
      </c>
      <c r="Q46" s="31" t="s">
        <v>23</v>
      </c>
    </row>
    <row r="47" spans="1:17">
      <c r="A47" s="31">
        <v>46</v>
      </c>
      <c r="B47" s="15" t="s">
        <v>103</v>
      </c>
      <c r="C47" s="34" t="s">
        <v>116</v>
      </c>
      <c r="D47" s="32" t="s">
        <v>117</v>
      </c>
      <c r="E47" s="15" t="s">
        <v>28</v>
      </c>
      <c r="F47" s="15" t="s">
        <v>21</v>
      </c>
      <c r="G47" s="31">
        <v>3.7607</v>
      </c>
      <c r="H47" s="31">
        <v>7</v>
      </c>
      <c r="I47" s="31" t="s">
        <v>22</v>
      </c>
      <c r="J47" s="31" t="s">
        <v>22</v>
      </c>
      <c r="K47" s="31">
        <v>503</v>
      </c>
      <c r="L47" s="31">
        <f t="shared" si="0"/>
        <v>87.607</v>
      </c>
      <c r="M47" s="31">
        <f>VLOOKUP(C47,大数据加分明细!$C$2:$I$9,7,0)</f>
        <v>3.04</v>
      </c>
      <c r="N47" s="31">
        <f t="shared" si="2"/>
        <v>90.65</v>
      </c>
      <c r="O47" s="31">
        <v>7</v>
      </c>
      <c r="P47" s="31">
        <v>105</v>
      </c>
      <c r="Q47" s="31" t="s">
        <v>57</v>
      </c>
    </row>
    <row r="48" spans="1:17">
      <c r="A48" s="31">
        <v>47</v>
      </c>
      <c r="B48" s="15" t="s">
        <v>103</v>
      </c>
      <c r="C48" s="34" t="s">
        <v>118</v>
      </c>
      <c r="D48" s="32" t="s">
        <v>119</v>
      </c>
      <c r="E48" s="15" t="s">
        <v>20</v>
      </c>
      <c r="F48" s="15" t="s">
        <v>21</v>
      </c>
      <c r="G48" s="31">
        <v>3.6014</v>
      </c>
      <c r="H48" s="31">
        <v>12</v>
      </c>
      <c r="I48" s="31" t="s">
        <v>22</v>
      </c>
      <c r="J48" s="31" t="s">
        <v>22</v>
      </c>
      <c r="K48" s="31">
        <v>459</v>
      </c>
      <c r="L48" s="31">
        <f t="shared" si="0"/>
        <v>86.014</v>
      </c>
      <c r="M48" s="31">
        <f>VLOOKUP(C48,大数据加分明细!$C$2:$I$9,7,0)</f>
        <v>1.85</v>
      </c>
      <c r="N48" s="31">
        <f t="shared" si="2"/>
        <v>87.86</v>
      </c>
      <c r="O48" s="31">
        <v>8</v>
      </c>
      <c r="P48" s="31">
        <v>105</v>
      </c>
      <c r="Q48" s="31" t="s">
        <v>57</v>
      </c>
    </row>
    <row r="49" spans="1:17">
      <c r="A49" s="31">
        <v>48</v>
      </c>
      <c r="B49" s="15" t="s">
        <v>120</v>
      </c>
      <c r="C49" s="34" t="s">
        <v>121</v>
      </c>
      <c r="D49" s="15" t="s">
        <v>122</v>
      </c>
      <c r="E49" s="15" t="s">
        <v>28</v>
      </c>
      <c r="F49" s="15" t="s">
        <v>21</v>
      </c>
      <c r="G49" s="31">
        <v>4.2053</v>
      </c>
      <c r="H49" s="31">
        <v>1</v>
      </c>
      <c r="I49" s="31" t="s">
        <v>22</v>
      </c>
      <c r="J49" s="31" t="s">
        <v>22</v>
      </c>
      <c r="K49" s="31">
        <v>591</v>
      </c>
      <c r="L49" s="31">
        <f t="shared" si="0"/>
        <v>92.053</v>
      </c>
      <c r="M49" s="31">
        <f>VLOOKUP(C49,信安加分明细!$B$2:$N$48,13,0)</f>
        <v>3.646</v>
      </c>
      <c r="N49" s="31">
        <f t="shared" si="2"/>
        <v>95.7</v>
      </c>
      <c r="O49" s="31">
        <v>1</v>
      </c>
      <c r="P49" s="31">
        <v>196</v>
      </c>
      <c r="Q49" s="31" t="s">
        <v>23</v>
      </c>
    </row>
    <row r="50" spans="1:17">
      <c r="A50" s="31">
        <v>49</v>
      </c>
      <c r="B50" s="15" t="s">
        <v>120</v>
      </c>
      <c r="C50" s="34" t="s">
        <v>123</v>
      </c>
      <c r="D50" s="15" t="s">
        <v>124</v>
      </c>
      <c r="E50" s="15" t="s">
        <v>20</v>
      </c>
      <c r="F50" s="15" t="s">
        <v>21</v>
      </c>
      <c r="G50" s="31">
        <v>4.0668</v>
      </c>
      <c r="H50" s="31">
        <v>3</v>
      </c>
      <c r="I50" s="31" t="s">
        <v>22</v>
      </c>
      <c r="J50" s="31" t="s">
        <v>22</v>
      </c>
      <c r="K50" s="31">
        <v>471</v>
      </c>
      <c r="L50" s="31">
        <f t="shared" si="0"/>
        <v>90.668</v>
      </c>
      <c r="M50" s="31">
        <f>VLOOKUP(C50,信安加分明细!$B$2:$N$48,13,0)</f>
        <v>4.375</v>
      </c>
      <c r="N50" s="31">
        <f t="shared" si="2"/>
        <v>95.04</v>
      </c>
      <c r="O50" s="31">
        <v>2</v>
      </c>
      <c r="P50" s="31">
        <v>196</v>
      </c>
      <c r="Q50" s="31" t="s">
        <v>23</v>
      </c>
    </row>
    <row r="51" spans="1:17">
      <c r="A51" s="31">
        <v>50</v>
      </c>
      <c r="B51" s="15" t="s">
        <v>120</v>
      </c>
      <c r="C51" s="34" t="s">
        <v>125</v>
      </c>
      <c r="D51" s="15" t="s">
        <v>126</v>
      </c>
      <c r="E51" s="15" t="s">
        <v>20</v>
      </c>
      <c r="F51" s="15" t="s">
        <v>21</v>
      </c>
      <c r="G51" s="31">
        <v>4.0534</v>
      </c>
      <c r="H51" s="31">
        <v>4</v>
      </c>
      <c r="I51" s="31" t="s">
        <v>22</v>
      </c>
      <c r="J51" s="31" t="s">
        <v>22</v>
      </c>
      <c r="K51" s="31">
        <v>512</v>
      </c>
      <c r="L51" s="31">
        <f t="shared" si="0"/>
        <v>90.534</v>
      </c>
      <c r="M51" s="31">
        <f>VLOOKUP(C51,信安加分明细!$B$2:$N$48,13,0)</f>
        <v>3.958</v>
      </c>
      <c r="N51" s="31">
        <f t="shared" si="2"/>
        <v>94.49</v>
      </c>
      <c r="O51" s="31">
        <v>3</v>
      </c>
      <c r="P51" s="31">
        <v>196</v>
      </c>
      <c r="Q51" s="31" t="s">
        <v>23</v>
      </c>
    </row>
    <row r="52" spans="1:17">
      <c r="A52" s="31">
        <v>51</v>
      </c>
      <c r="B52" s="15" t="s">
        <v>120</v>
      </c>
      <c r="C52" s="34" t="s">
        <v>127</v>
      </c>
      <c r="D52" s="15" t="s">
        <v>128</v>
      </c>
      <c r="E52" s="15" t="s">
        <v>28</v>
      </c>
      <c r="F52" s="15" t="s">
        <v>21</v>
      </c>
      <c r="G52" s="31">
        <v>4.1044</v>
      </c>
      <c r="H52" s="31">
        <v>2</v>
      </c>
      <c r="I52" s="31" t="s">
        <v>22</v>
      </c>
      <c r="J52" s="31" t="s">
        <v>22</v>
      </c>
      <c r="K52" s="31">
        <v>525</v>
      </c>
      <c r="L52" s="31">
        <f t="shared" si="0"/>
        <v>91.044</v>
      </c>
      <c r="M52" s="31">
        <f>VLOOKUP(C52,信安加分明细!$B$2:$N$48,13,0)</f>
        <v>3.194</v>
      </c>
      <c r="N52" s="31">
        <f t="shared" si="2"/>
        <v>94.24</v>
      </c>
      <c r="O52" s="31">
        <v>4</v>
      </c>
      <c r="P52" s="31">
        <v>196</v>
      </c>
      <c r="Q52" s="31" t="s">
        <v>23</v>
      </c>
    </row>
    <row r="53" spans="1:17">
      <c r="A53" s="31">
        <v>52</v>
      </c>
      <c r="B53" s="15" t="s">
        <v>120</v>
      </c>
      <c r="C53" s="34" t="s">
        <v>129</v>
      </c>
      <c r="D53" s="15" t="s">
        <v>130</v>
      </c>
      <c r="E53" s="15" t="s">
        <v>28</v>
      </c>
      <c r="F53" s="15" t="s">
        <v>21</v>
      </c>
      <c r="G53" s="31">
        <v>3.824</v>
      </c>
      <c r="H53" s="31">
        <v>7</v>
      </c>
      <c r="I53" s="31" t="s">
        <v>22</v>
      </c>
      <c r="J53" s="31" t="s">
        <v>22</v>
      </c>
      <c r="K53" s="31">
        <v>485</v>
      </c>
      <c r="L53" s="31">
        <f t="shared" si="0"/>
        <v>88.24</v>
      </c>
      <c r="M53" s="31">
        <f>VLOOKUP(C53,信安加分明细!$B$2:$N$48,13,0)</f>
        <v>5</v>
      </c>
      <c r="N53" s="31">
        <f t="shared" si="2"/>
        <v>93.24</v>
      </c>
      <c r="O53" s="31">
        <v>5</v>
      </c>
      <c r="P53" s="31">
        <v>196</v>
      </c>
      <c r="Q53" s="31" t="s">
        <v>23</v>
      </c>
    </row>
    <row r="54" spans="1:17">
      <c r="A54" s="31">
        <v>53</v>
      </c>
      <c r="B54" s="15" t="s">
        <v>120</v>
      </c>
      <c r="C54" s="34" t="s">
        <v>131</v>
      </c>
      <c r="D54" s="15" t="s">
        <v>132</v>
      </c>
      <c r="E54" s="15" t="s">
        <v>28</v>
      </c>
      <c r="F54" s="15" t="s">
        <v>21</v>
      </c>
      <c r="G54" s="31">
        <v>3.8624</v>
      </c>
      <c r="H54" s="31">
        <v>6</v>
      </c>
      <c r="I54" s="31" t="s">
        <v>22</v>
      </c>
      <c r="J54" s="31" t="s">
        <v>22</v>
      </c>
      <c r="K54" s="31">
        <v>494</v>
      </c>
      <c r="L54" s="31">
        <f t="shared" si="0"/>
        <v>88.624</v>
      </c>
      <c r="M54" s="31">
        <f>VLOOKUP(C54,信安加分明细!$B$2:$N$48,13,0)</f>
        <v>4.021</v>
      </c>
      <c r="N54" s="31">
        <f t="shared" si="2"/>
        <v>92.65</v>
      </c>
      <c r="O54" s="31">
        <v>6</v>
      </c>
      <c r="P54" s="31">
        <v>196</v>
      </c>
      <c r="Q54" s="31" t="s">
        <v>23</v>
      </c>
    </row>
    <row r="55" spans="1:17">
      <c r="A55" s="31">
        <v>54</v>
      </c>
      <c r="B55" s="15" t="s">
        <v>120</v>
      </c>
      <c r="C55" s="34" t="s">
        <v>133</v>
      </c>
      <c r="D55" s="15" t="s">
        <v>134</v>
      </c>
      <c r="E55" s="15" t="s">
        <v>28</v>
      </c>
      <c r="F55" s="15" t="s">
        <v>21</v>
      </c>
      <c r="G55" s="31">
        <v>3.8687</v>
      </c>
      <c r="H55" s="31">
        <v>5</v>
      </c>
      <c r="I55" s="31" t="s">
        <v>22</v>
      </c>
      <c r="J55" s="31" t="s">
        <v>22</v>
      </c>
      <c r="K55" s="31">
        <v>549</v>
      </c>
      <c r="L55" s="31">
        <f t="shared" si="0"/>
        <v>88.687</v>
      </c>
      <c r="M55" s="31">
        <f>VLOOKUP(C55,信安加分明细!$B$2:$N$48,13,0)</f>
        <v>3.333</v>
      </c>
      <c r="N55" s="31">
        <f t="shared" si="2"/>
        <v>92.02</v>
      </c>
      <c r="O55" s="31">
        <v>7</v>
      </c>
      <c r="P55" s="31">
        <v>196</v>
      </c>
      <c r="Q55" s="31" t="s">
        <v>23</v>
      </c>
    </row>
    <row r="56" spans="1:17">
      <c r="A56" s="31">
        <v>55</v>
      </c>
      <c r="B56" s="15" t="s">
        <v>120</v>
      </c>
      <c r="C56" s="34" t="s">
        <v>135</v>
      </c>
      <c r="D56" s="15" t="s">
        <v>136</v>
      </c>
      <c r="E56" s="15" t="s">
        <v>20</v>
      </c>
      <c r="F56" s="15" t="s">
        <v>21</v>
      </c>
      <c r="G56" s="31">
        <v>3.8005</v>
      </c>
      <c r="H56" s="31">
        <v>8</v>
      </c>
      <c r="I56" s="31" t="s">
        <v>22</v>
      </c>
      <c r="J56" s="31" t="s">
        <v>22</v>
      </c>
      <c r="K56" s="31">
        <v>568</v>
      </c>
      <c r="L56" s="31">
        <f t="shared" si="0"/>
        <v>88.005</v>
      </c>
      <c r="M56" s="31">
        <f>VLOOKUP(C56,信安加分明细!$B$2:$N$48,13,0)</f>
        <v>2.5</v>
      </c>
      <c r="N56" s="31">
        <f t="shared" si="2"/>
        <v>90.51</v>
      </c>
      <c r="O56" s="31">
        <v>8</v>
      </c>
      <c r="P56" s="31">
        <v>196</v>
      </c>
      <c r="Q56" s="31" t="s">
        <v>23</v>
      </c>
    </row>
    <row r="57" spans="1:17">
      <c r="A57" s="31">
        <v>56</v>
      </c>
      <c r="B57" s="15" t="s">
        <v>120</v>
      </c>
      <c r="C57" s="34" t="s">
        <v>137</v>
      </c>
      <c r="D57" s="15" t="s">
        <v>138</v>
      </c>
      <c r="E57" s="15" t="s">
        <v>28</v>
      </c>
      <c r="F57" s="15" t="s">
        <v>21</v>
      </c>
      <c r="G57" s="31">
        <v>3.7907</v>
      </c>
      <c r="H57" s="31">
        <v>9</v>
      </c>
      <c r="I57" s="31" t="s">
        <v>22</v>
      </c>
      <c r="J57" s="31" t="s">
        <v>22</v>
      </c>
      <c r="K57" s="31">
        <v>448</v>
      </c>
      <c r="L57" s="31">
        <f t="shared" si="0"/>
        <v>87.907</v>
      </c>
      <c r="M57" s="31">
        <f>VLOOKUP(C57,信安加分明细!$B$2:$N$48,13,0)</f>
        <v>1.667</v>
      </c>
      <c r="N57" s="31">
        <f t="shared" si="2"/>
        <v>89.57</v>
      </c>
      <c r="O57" s="31">
        <v>9</v>
      </c>
      <c r="P57" s="31">
        <v>196</v>
      </c>
      <c r="Q57" s="31" t="s">
        <v>23</v>
      </c>
    </row>
    <row r="58" spans="1:17">
      <c r="A58" s="31">
        <v>57</v>
      </c>
      <c r="B58" s="15" t="s">
        <v>120</v>
      </c>
      <c r="C58" s="34" t="s">
        <v>139</v>
      </c>
      <c r="D58" s="15" t="s">
        <v>140</v>
      </c>
      <c r="E58" s="15" t="s">
        <v>20</v>
      </c>
      <c r="F58" s="15" t="s">
        <v>21</v>
      </c>
      <c r="G58" s="31">
        <v>3.5957</v>
      </c>
      <c r="H58" s="31">
        <v>13</v>
      </c>
      <c r="I58" s="31" t="s">
        <v>22</v>
      </c>
      <c r="J58" s="31" t="s">
        <v>22</v>
      </c>
      <c r="K58" s="31">
        <v>439</v>
      </c>
      <c r="L58" s="31">
        <f t="shared" si="0"/>
        <v>85.957</v>
      </c>
      <c r="M58" s="31">
        <f>VLOOKUP(C58,信安加分明细!$B$2:$N$48,13,0)</f>
        <v>2.083</v>
      </c>
      <c r="N58" s="31">
        <f t="shared" si="2"/>
        <v>88.04</v>
      </c>
      <c r="O58" s="31">
        <v>10</v>
      </c>
      <c r="P58" s="31">
        <v>196</v>
      </c>
      <c r="Q58" s="31" t="s">
        <v>23</v>
      </c>
    </row>
    <row r="59" spans="1:17">
      <c r="A59" s="31">
        <v>58</v>
      </c>
      <c r="B59" s="15" t="s">
        <v>120</v>
      </c>
      <c r="C59" s="34" t="s">
        <v>141</v>
      </c>
      <c r="D59" s="15" t="s">
        <v>142</v>
      </c>
      <c r="E59" s="15" t="s">
        <v>20</v>
      </c>
      <c r="F59" s="15" t="s">
        <v>21</v>
      </c>
      <c r="G59" s="31">
        <v>3.6367</v>
      </c>
      <c r="H59" s="31">
        <v>11</v>
      </c>
      <c r="I59" s="31" t="s">
        <v>22</v>
      </c>
      <c r="J59" s="31" t="s">
        <v>22</v>
      </c>
      <c r="K59" s="31">
        <v>490</v>
      </c>
      <c r="L59" s="31">
        <f t="shared" si="0"/>
        <v>86.367</v>
      </c>
      <c r="M59" s="31">
        <f>VLOOKUP(C59,信安加分明细!$B$2:$N$48,13,0)</f>
        <v>1.042</v>
      </c>
      <c r="N59" s="31">
        <f t="shared" si="2"/>
        <v>87.41</v>
      </c>
      <c r="O59" s="31">
        <v>11</v>
      </c>
      <c r="P59" s="31">
        <v>196</v>
      </c>
      <c r="Q59" s="31" t="s">
        <v>23</v>
      </c>
    </row>
    <row r="60" spans="1:17">
      <c r="A60" s="31">
        <v>59</v>
      </c>
      <c r="B60" s="15" t="s">
        <v>120</v>
      </c>
      <c r="C60" s="34" t="s">
        <v>143</v>
      </c>
      <c r="D60" s="15" t="s">
        <v>144</v>
      </c>
      <c r="E60" s="15" t="s">
        <v>28</v>
      </c>
      <c r="F60" s="15" t="s">
        <v>21</v>
      </c>
      <c r="G60" s="31">
        <v>3.6033</v>
      </c>
      <c r="H60" s="31">
        <v>12</v>
      </c>
      <c r="I60" s="31" t="s">
        <v>22</v>
      </c>
      <c r="J60" s="31" t="s">
        <v>22</v>
      </c>
      <c r="K60" s="31">
        <v>529</v>
      </c>
      <c r="L60" s="31">
        <f t="shared" si="0"/>
        <v>86.033</v>
      </c>
      <c r="M60" s="31">
        <f>VLOOKUP(C60,信安加分明细!$B$2:$N$48,13,0)</f>
        <v>0.625</v>
      </c>
      <c r="N60" s="31">
        <f t="shared" si="2"/>
        <v>86.66</v>
      </c>
      <c r="O60" s="31">
        <v>12</v>
      </c>
      <c r="P60" s="31">
        <v>196</v>
      </c>
      <c r="Q60" s="31" t="s">
        <v>23</v>
      </c>
    </row>
    <row r="61" spans="1:17">
      <c r="A61" s="31">
        <v>60</v>
      </c>
      <c r="B61" s="15" t="s">
        <v>120</v>
      </c>
      <c r="C61" s="34" t="s">
        <v>145</v>
      </c>
      <c r="D61" s="15" t="s">
        <v>146</v>
      </c>
      <c r="E61" s="15" t="s">
        <v>20</v>
      </c>
      <c r="F61" s="15" t="s">
        <v>21</v>
      </c>
      <c r="G61" s="31">
        <v>3.5268</v>
      </c>
      <c r="H61" s="31">
        <v>14</v>
      </c>
      <c r="I61" s="31" t="s">
        <v>22</v>
      </c>
      <c r="J61" s="31" t="s">
        <v>22</v>
      </c>
      <c r="K61" s="31">
        <v>488</v>
      </c>
      <c r="L61" s="31">
        <f t="shared" si="0"/>
        <v>85.268</v>
      </c>
      <c r="M61" s="31">
        <f>VLOOKUP(C61,信安加分明细!$B$2:$N$48,13,0)</f>
        <v>0.417</v>
      </c>
      <c r="N61" s="31">
        <f t="shared" si="2"/>
        <v>85.69</v>
      </c>
      <c r="O61" s="31">
        <v>13</v>
      </c>
      <c r="P61" s="31">
        <v>196</v>
      </c>
      <c r="Q61" s="31" t="s">
        <v>57</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N102"/>
  <sheetViews>
    <sheetView zoomScale="115" zoomScaleNormal="115" topLeftCell="B36" workbookViewId="0">
      <selection activeCell="F82" sqref="F82"/>
    </sheetView>
  </sheetViews>
  <sheetFormatPr defaultColWidth="9" defaultRowHeight="14.25"/>
  <cols>
    <col min="1" max="1" width="18.25" customWidth="1"/>
    <col min="2" max="2" width="16.625" customWidth="1"/>
    <col min="3" max="3" width="12.125" customWidth="1"/>
    <col min="4" max="4" width="10" customWidth="1"/>
    <col min="5" max="5" width="11.375" customWidth="1"/>
    <col min="6" max="6" width="48.875" customWidth="1"/>
    <col min="7" max="7" width="35.125" customWidth="1"/>
    <col min="9" max="9" width="11.625" customWidth="1"/>
    <col min="13" max="13" width="11.5"/>
  </cols>
  <sheetData>
    <row r="1" ht="71.25" spans="1:14">
      <c r="A1" s="13" t="s">
        <v>1</v>
      </c>
      <c r="B1" s="13" t="s">
        <v>2</v>
      </c>
      <c r="C1" s="13" t="s">
        <v>3</v>
      </c>
      <c r="D1" s="13" t="s">
        <v>4</v>
      </c>
      <c r="E1" s="13" t="s">
        <v>147</v>
      </c>
      <c r="F1" s="13" t="s">
        <v>148</v>
      </c>
      <c r="G1" s="13" t="s">
        <v>149</v>
      </c>
      <c r="H1" s="13" t="s">
        <v>150</v>
      </c>
      <c r="I1" s="13" t="s">
        <v>151</v>
      </c>
      <c r="J1" s="13" t="s">
        <v>152</v>
      </c>
      <c r="K1" s="13" t="s">
        <v>153</v>
      </c>
      <c r="L1" s="18" t="s">
        <v>154</v>
      </c>
      <c r="M1" s="18" t="s">
        <v>155</v>
      </c>
      <c r="N1" s="13" t="s">
        <v>12</v>
      </c>
    </row>
    <row r="2" spans="1:14">
      <c r="A2" s="23" t="s">
        <v>17</v>
      </c>
      <c r="B2" s="36" t="s">
        <v>62</v>
      </c>
      <c r="C2" s="15" t="s">
        <v>63</v>
      </c>
      <c r="D2" s="15" t="s">
        <v>28</v>
      </c>
      <c r="E2" s="15" t="s">
        <v>156</v>
      </c>
      <c r="F2" s="16" t="s">
        <v>157</v>
      </c>
      <c r="G2" s="16" t="s">
        <v>158</v>
      </c>
      <c r="H2" s="15">
        <v>7</v>
      </c>
      <c r="I2" s="15"/>
      <c r="J2" s="15">
        <v>22</v>
      </c>
      <c r="K2" s="15">
        <v>1</v>
      </c>
      <c r="L2" s="26">
        <f>MAX($J$2:$J$102)</f>
        <v>29</v>
      </c>
      <c r="M2" s="26">
        <f>ROUND(J2/L2*5,3)</f>
        <v>3.793</v>
      </c>
      <c r="N2" s="26">
        <f>MAX(K2,M2)</f>
        <v>3.793</v>
      </c>
    </row>
    <row r="3" spans="1:14">
      <c r="A3" s="25"/>
      <c r="B3" s="15"/>
      <c r="C3" s="15"/>
      <c r="D3" s="15"/>
      <c r="E3" s="15" t="s">
        <v>156</v>
      </c>
      <c r="F3" s="16" t="s">
        <v>159</v>
      </c>
      <c r="G3" s="16" t="s">
        <v>160</v>
      </c>
      <c r="H3" s="15">
        <v>4</v>
      </c>
      <c r="I3" s="15"/>
      <c r="J3" s="15"/>
      <c r="K3" s="15"/>
      <c r="L3" s="27"/>
      <c r="M3" s="27"/>
      <c r="N3" s="27"/>
    </row>
    <row r="4" spans="1:14">
      <c r="A4" s="25"/>
      <c r="B4" s="15"/>
      <c r="C4" s="15"/>
      <c r="D4" s="15"/>
      <c r="E4" s="15" t="s">
        <v>156</v>
      </c>
      <c r="F4" s="16" t="s">
        <v>161</v>
      </c>
      <c r="G4" s="16" t="s">
        <v>160</v>
      </c>
      <c r="H4" s="15">
        <v>4</v>
      </c>
      <c r="I4" s="15"/>
      <c r="J4" s="15"/>
      <c r="K4" s="15"/>
      <c r="L4" s="27"/>
      <c r="M4" s="27"/>
      <c r="N4" s="27"/>
    </row>
    <row r="5" spans="1:14">
      <c r="A5" s="25"/>
      <c r="B5" s="15"/>
      <c r="C5" s="15"/>
      <c r="D5" s="15"/>
      <c r="E5" s="15" t="s">
        <v>162</v>
      </c>
      <c r="F5" s="16" t="s">
        <v>163</v>
      </c>
      <c r="G5" s="16" t="s">
        <v>164</v>
      </c>
      <c r="H5" s="15">
        <v>4</v>
      </c>
      <c r="I5" s="15"/>
      <c r="J5" s="15"/>
      <c r="K5" s="15"/>
      <c r="L5" s="27"/>
      <c r="M5" s="27"/>
      <c r="N5" s="27"/>
    </row>
    <row r="6" spans="1:14">
      <c r="A6" s="25"/>
      <c r="B6" s="15"/>
      <c r="C6" s="15"/>
      <c r="D6" s="15"/>
      <c r="E6" s="15" t="s">
        <v>165</v>
      </c>
      <c r="F6" s="16" t="s">
        <v>166</v>
      </c>
      <c r="G6" s="16"/>
      <c r="H6" s="15">
        <v>3</v>
      </c>
      <c r="I6" s="15">
        <v>1</v>
      </c>
      <c r="J6" s="15"/>
      <c r="K6" s="15"/>
      <c r="L6" s="28"/>
      <c r="M6" s="28"/>
      <c r="N6" s="28"/>
    </row>
    <row r="7" spans="1:14">
      <c r="A7" s="15" t="s">
        <v>17</v>
      </c>
      <c r="B7" s="34" t="s">
        <v>49</v>
      </c>
      <c r="C7" s="15" t="s">
        <v>50</v>
      </c>
      <c r="D7" s="15" t="s">
        <v>28</v>
      </c>
      <c r="E7" s="15" t="s">
        <v>156</v>
      </c>
      <c r="F7" s="16" t="s">
        <v>167</v>
      </c>
      <c r="G7" s="16" t="s">
        <v>168</v>
      </c>
      <c r="H7" s="15">
        <v>7</v>
      </c>
      <c r="I7" s="15"/>
      <c r="J7" s="15">
        <v>25</v>
      </c>
      <c r="K7" s="15">
        <v>0</v>
      </c>
      <c r="L7" s="26">
        <f>MAX($J$2:$J$102)</f>
        <v>29</v>
      </c>
      <c r="M7" s="26">
        <f>ROUND(J7/L7*5,3)</f>
        <v>4.31</v>
      </c>
      <c r="N7" s="26">
        <f>MAX(K7,M7)</f>
        <v>4.31</v>
      </c>
    </row>
    <row r="8" spans="1:14">
      <c r="A8" s="15"/>
      <c r="B8" s="15"/>
      <c r="C8" s="15"/>
      <c r="D8" s="15"/>
      <c r="E8" s="15" t="s">
        <v>156</v>
      </c>
      <c r="F8" s="16" t="s">
        <v>159</v>
      </c>
      <c r="G8" s="16" t="s">
        <v>169</v>
      </c>
      <c r="H8" s="15">
        <v>6</v>
      </c>
      <c r="I8" s="15"/>
      <c r="J8" s="15"/>
      <c r="K8" s="15"/>
      <c r="L8" s="27"/>
      <c r="M8" s="27"/>
      <c r="N8" s="27"/>
    </row>
    <row r="9" spans="1:14">
      <c r="A9" s="15"/>
      <c r="B9" s="15"/>
      <c r="C9" s="15"/>
      <c r="D9" s="15"/>
      <c r="E9" s="15" t="s">
        <v>170</v>
      </c>
      <c r="F9" s="16" t="s">
        <v>171</v>
      </c>
      <c r="G9" s="16" t="s">
        <v>172</v>
      </c>
      <c r="H9" s="15">
        <v>4</v>
      </c>
      <c r="I9" s="15"/>
      <c r="J9" s="15"/>
      <c r="K9" s="15"/>
      <c r="L9" s="27"/>
      <c r="M9" s="27"/>
      <c r="N9" s="27"/>
    </row>
    <row r="10" spans="1:14">
      <c r="A10" s="15"/>
      <c r="B10" s="15"/>
      <c r="C10" s="15"/>
      <c r="D10" s="15"/>
      <c r="E10" s="15" t="s">
        <v>162</v>
      </c>
      <c r="F10" s="16" t="s">
        <v>163</v>
      </c>
      <c r="G10" s="16" t="s">
        <v>164</v>
      </c>
      <c r="H10" s="15">
        <v>4</v>
      </c>
      <c r="I10" s="15"/>
      <c r="J10" s="15"/>
      <c r="K10" s="15"/>
      <c r="L10" s="27"/>
      <c r="M10" s="27"/>
      <c r="N10" s="27"/>
    </row>
    <row r="11" spans="1:14">
      <c r="A11" s="15"/>
      <c r="B11" s="15"/>
      <c r="C11" s="15"/>
      <c r="D11" s="15"/>
      <c r="E11" s="15" t="s">
        <v>156</v>
      </c>
      <c r="F11" s="16" t="s">
        <v>173</v>
      </c>
      <c r="G11" s="16" t="s">
        <v>174</v>
      </c>
      <c r="H11" s="15">
        <v>4</v>
      </c>
      <c r="I11" s="15"/>
      <c r="J11" s="15"/>
      <c r="K11" s="15"/>
      <c r="L11" s="28"/>
      <c r="M11" s="28"/>
      <c r="N11" s="28"/>
    </row>
    <row r="12" spans="1:14">
      <c r="A12" s="15" t="s">
        <v>17</v>
      </c>
      <c r="B12" s="34" t="s">
        <v>64</v>
      </c>
      <c r="C12" s="15" t="s">
        <v>65</v>
      </c>
      <c r="D12" s="15" t="s">
        <v>20</v>
      </c>
      <c r="E12" s="15" t="s">
        <v>165</v>
      </c>
      <c r="F12" s="16" t="s">
        <v>175</v>
      </c>
      <c r="G12" s="16"/>
      <c r="H12" s="15">
        <v>3</v>
      </c>
      <c r="I12" s="15">
        <v>1</v>
      </c>
      <c r="J12" s="15">
        <v>10</v>
      </c>
      <c r="K12" s="15">
        <v>1</v>
      </c>
      <c r="L12" s="26">
        <f>MAX($J$2:$J$102)</f>
        <v>29</v>
      </c>
      <c r="M12" s="26">
        <f>ROUND(J12/L12*5,3)</f>
        <v>1.724</v>
      </c>
      <c r="N12" s="26">
        <f>MAX(K12,M12)</f>
        <v>1.724</v>
      </c>
    </row>
    <row r="13" spans="1:14">
      <c r="A13" s="15"/>
      <c r="B13" s="15"/>
      <c r="C13" s="15"/>
      <c r="D13" s="15"/>
      <c r="E13" s="15" t="s">
        <v>156</v>
      </c>
      <c r="F13" s="16" t="s">
        <v>176</v>
      </c>
      <c r="G13" s="16" t="s">
        <v>177</v>
      </c>
      <c r="H13" s="15">
        <v>4</v>
      </c>
      <c r="I13" s="15"/>
      <c r="J13" s="15"/>
      <c r="K13" s="15"/>
      <c r="L13" s="27"/>
      <c r="M13" s="27"/>
      <c r="N13" s="27"/>
    </row>
    <row r="14" spans="1:14">
      <c r="A14" s="15"/>
      <c r="B14" s="15"/>
      <c r="C14" s="15"/>
      <c r="D14" s="15"/>
      <c r="E14" s="15" t="s">
        <v>156</v>
      </c>
      <c r="F14" s="16" t="s">
        <v>178</v>
      </c>
      <c r="G14" s="16" t="s">
        <v>179</v>
      </c>
      <c r="H14" s="15">
        <v>3</v>
      </c>
      <c r="I14" s="15"/>
      <c r="J14" s="15"/>
      <c r="K14" s="15"/>
      <c r="L14" s="27"/>
      <c r="M14" s="27"/>
      <c r="N14" s="27"/>
    </row>
    <row r="15" spans="1:14">
      <c r="A15" s="15" t="s">
        <v>17</v>
      </c>
      <c r="B15" s="34" t="s">
        <v>37</v>
      </c>
      <c r="C15" s="15" t="s">
        <v>38</v>
      </c>
      <c r="D15" s="15" t="s">
        <v>28</v>
      </c>
      <c r="E15" s="15" t="s">
        <v>162</v>
      </c>
      <c r="F15" s="16" t="s">
        <v>180</v>
      </c>
      <c r="G15" s="16"/>
      <c r="H15" s="15">
        <v>4</v>
      </c>
      <c r="I15" s="15"/>
      <c r="J15" s="15">
        <v>24</v>
      </c>
      <c r="K15" s="15">
        <v>1</v>
      </c>
      <c r="L15" s="26">
        <f>MAX($J$2:$J$102)</f>
        <v>29</v>
      </c>
      <c r="M15" s="26">
        <f>ROUND(J15/L15*5,3)</f>
        <v>4.138</v>
      </c>
      <c r="N15" s="26">
        <f>MAX(K15,M15)</f>
        <v>4.138</v>
      </c>
    </row>
    <row r="16" spans="1:14">
      <c r="A16" s="15"/>
      <c r="B16" s="15"/>
      <c r="C16" s="15"/>
      <c r="D16" s="15"/>
      <c r="E16" s="15" t="s">
        <v>165</v>
      </c>
      <c r="F16" s="16" t="s">
        <v>181</v>
      </c>
      <c r="G16" s="16"/>
      <c r="H16" s="15">
        <v>3</v>
      </c>
      <c r="I16" s="15">
        <v>1</v>
      </c>
      <c r="J16" s="15"/>
      <c r="K16" s="15"/>
      <c r="L16" s="27"/>
      <c r="M16" s="27"/>
      <c r="N16" s="27"/>
    </row>
    <row r="17" spans="1:14">
      <c r="A17" s="15"/>
      <c r="B17" s="15"/>
      <c r="C17" s="15"/>
      <c r="D17" s="15"/>
      <c r="E17" s="15" t="s">
        <v>156</v>
      </c>
      <c r="F17" s="16" t="s">
        <v>182</v>
      </c>
      <c r="G17" s="16" t="s">
        <v>183</v>
      </c>
      <c r="H17" s="15">
        <v>6</v>
      </c>
      <c r="I17" s="15"/>
      <c r="J17" s="15"/>
      <c r="K17" s="15"/>
      <c r="L17" s="27"/>
      <c r="M17" s="27"/>
      <c r="N17" s="27"/>
    </row>
    <row r="18" spans="1:14">
      <c r="A18" s="15"/>
      <c r="B18" s="15"/>
      <c r="C18" s="15"/>
      <c r="D18" s="15"/>
      <c r="E18" s="15" t="s">
        <v>156</v>
      </c>
      <c r="F18" s="16" t="s">
        <v>184</v>
      </c>
      <c r="G18" s="16" t="s">
        <v>185</v>
      </c>
      <c r="H18" s="15">
        <v>5</v>
      </c>
      <c r="I18" s="15"/>
      <c r="J18" s="15"/>
      <c r="K18" s="15"/>
      <c r="L18" s="27"/>
      <c r="M18" s="27"/>
      <c r="N18" s="27"/>
    </row>
    <row r="19" spans="1:14">
      <c r="A19" s="15"/>
      <c r="B19" s="15"/>
      <c r="C19" s="15"/>
      <c r="D19" s="15"/>
      <c r="E19" s="15" t="s">
        <v>186</v>
      </c>
      <c r="F19" s="16" t="s">
        <v>187</v>
      </c>
      <c r="G19" s="16" t="s">
        <v>188</v>
      </c>
      <c r="H19" s="15">
        <v>6</v>
      </c>
      <c r="I19" s="15"/>
      <c r="J19" s="15"/>
      <c r="K19" s="15"/>
      <c r="L19" s="28"/>
      <c r="M19" s="28"/>
      <c r="N19" s="28"/>
    </row>
    <row r="20" spans="1:14">
      <c r="A20" s="15" t="s">
        <v>17</v>
      </c>
      <c r="B20" s="34" t="s">
        <v>26</v>
      </c>
      <c r="C20" s="15" t="s">
        <v>27</v>
      </c>
      <c r="D20" s="15" t="s">
        <v>28</v>
      </c>
      <c r="E20" s="15" t="s">
        <v>156</v>
      </c>
      <c r="F20" s="16" t="s">
        <v>189</v>
      </c>
      <c r="G20" s="16" t="s">
        <v>190</v>
      </c>
      <c r="H20" s="15">
        <v>7</v>
      </c>
      <c r="I20" s="15"/>
      <c r="J20" s="15">
        <v>29</v>
      </c>
      <c r="K20" s="15">
        <v>1</v>
      </c>
      <c r="L20" s="26">
        <f>MAX($J$2:$J$102)</f>
        <v>29</v>
      </c>
      <c r="M20" s="26">
        <f>ROUND(J20/L20*5,3)</f>
        <v>5</v>
      </c>
      <c r="N20" s="26">
        <f>MAX(K20,M20)</f>
        <v>5</v>
      </c>
    </row>
    <row r="21" spans="1:14">
      <c r="A21" s="15"/>
      <c r="B21" s="15"/>
      <c r="C21" s="15"/>
      <c r="D21" s="15"/>
      <c r="E21" s="15" t="s">
        <v>156</v>
      </c>
      <c r="F21" s="16" t="s">
        <v>191</v>
      </c>
      <c r="G21" s="16" t="s">
        <v>192</v>
      </c>
      <c r="H21" s="15">
        <v>7</v>
      </c>
      <c r="I21" s="15"/>
      <c r="J21" s="15"/>
      <c r="K21" s="15"/>
      <c r="L21" s="27"/>
      <c r="M21" s="27"/>
      <c r="N21" s="27"/>
    </row>
    <row r="22" spans="1:14">
      <c r="A22" s="15"/>
      <c r="B22" s="15"/>
      <c r="C22" s="15"/>
      <c r="D22" s="15"/>
      <c r="E22" s="15" t="s">
        <v>156</v>
      </c>
      <c r="F22" s="16" t="s">
        <v>193</v>
      </c>
      <c r="G22" s="16" t="s">
        <v>194</v>
      </c>
      <c r="H22" s="15">
        <v>7</v>
      </c>
      <c r="I22" s="15"/>
      <c r="J22" s="15"/>
      <c r="K22" s="15"/>
      <c r="L22" s="27"/>
      <c r="M22" s="27"/>
      <c r="N22" s="27"/>
    </row>
    <row r="23" spans="1:14">
      <c r="A23" s="15"/>
      <c r="B23" s="15"/>
      <c r="C23" s="15"/>
      <c r="D23" s="15"/>
      <c r="E23" s="15" t="s">
        <v>162</v>
      </c>
      <c r="F23" s="16" t="s">
        <v>195</v>
      </c>
      <c r="G23" s="16" t="s">
        <v>196</v>
      </c>
      <c r="H23" s="15">
        <v>5</v>
      </c>
      <c r="I23" s="15"/>
      <c r="J23" s="15"/>
      <c r="K23" s="15"/>
      <c r="L23" s="27"/>
      <c r="M23" s="27"/>
      <c r="N23" s="27"/>
    </row>
    <row r="24" spans="1:14">
      <c r="A24" s="15"/>
      <c r="B24" s="15"/>
      <c r="C24" s="15"/>
      <c r="D24" s="15"/>
      <c r="E24" s="15" t="s">
        <v>165</v>
      </c>
      <c r="F24" s="16" t="s">
        <v>181</v>
      </c>
      <c r="G24" s="16"/>
      <c r="H24" s="15">
        <v>3</v>
      </c>
      <c r="I24" s="15">
        <v>1</v>
      </c>
      <c r="J24" s="15"/>
      <c r="K24" s="15"/>
      <c r="L24" s="28"/>
      <c r="M24" s="28"/>
      <c r="N24" s="28"/>
    </row>
    <row r="25" spans="1:14">
      <c r="A25" s="15" t="s">
        <v>17</v>
      </c>
      <c r="B25" s="34" t="s">
        <v>45</v>
      </c>
      <c r="C25" s="15" t="s">
        <v>46</v>
      </c>
      <c r="D25" s="15" t="s">
        <v>20</v>
      </c>
      <c r="E25" s="15" t="s">
        <v>156</v>
      </c>
      <c r="F25" s="16" t="s">
        <v>197</v>
      </c>
      <c r="G25" s="16" t="s">
        <v>198</v>
      </c>
      <c r="H25" s="15">
        <v>4</v>
      </c>
      <c r="I25" s="15"/>
      <c r="J25" s="15">
        <v>17</v>
      </c>
      <c r="K25" s="15">
        <v>0</v>
      </c>
      <c r="L25" s="26">
        <f>MAX($J$2:$J$102)</f>
        <v>29</v>
      </c>
      <c r="M25" s="26">
        <f>ROUND(J25/L25*5,3)</f>
        <v>2.931</v>
      </c>
      <c r="N25" s="26">
        <f>MAX(K25,M25)</f>
        <v>2.931</v>
      </c>
    </row>
    <row r="26" spans="1:14">
      <c r="A26" s="15"/>
      <c r="B26" s="15"/>
      <c r="C26" s="15"/>
      <c r="D26" s="15"/>
      <c r="E26" s="15" t="s">
        <v>165</v>
      </c>
      <c r="F26" s="16" t="s">
        <v>199</v>
      </c>
      <c r="G26" s="16"/>
      <c r="H26" s="15">
        <v>2</v>
      </c>
      <c r="I26" s="15"/>
      <c r="J26" s="15"/>
      <c r="K26" s="15"/>
      <c r="L26" s="27"/>
      <c r="M26" s="27"/>
      <c r="N26" s="27"/>
    </row>
    <row r="27" spans="1:14">
      <c r="A27" s="15"/>
      <c r="B27" s="15"/>
      <c r="C27" s="15"/>
      <c r="D27" s="15"/>
      <c r="E27" s="15" t="s">
        <v>200</v>
      </c>
      <c r="F27" s="16" t="s">
        <v>201</v>
      </c>
      <c r="G27" s="16"/>
      <c r="H27" s="15">
        <v>1</v>
      </c>
      <c r="I27" s="15"/>
      <c r="J27" s="15"/>
      <c r="K27" s="15"/>
      <c r="L27" s="27"/>
      <c r="M27" s="27"/>
      <c r="N27" s="27"/>
    </row>
    <row r="28" spans="1:14">
      <c r="A28" s="15"/>
      <c r="B28" s="15"/>
      <c r="C28" s="15"/>
      <c r="D28" s="15"/>
      <c r="E28" s="15" t="s">
        <v>156</v>
      </c>
      <c r="F28" s="16" t="s">
        <v>202</v>
      </c>
      <c r="G28" s="16"/>
      <c r="H28" s="15">
        <v>5</v>
      </c>
      <c r="I28" s="15"/>
      <c r="J28" s="15"/>
      <c r="K28" s="15"/>
      <c r="L28" s="27"/>
      <c r="M28" s="27"/>
      <c r="N28" s="27"/>
    </row>
    <row r="29" spans="1:14">
      <c r="A29" s="15"/>
      <c r="B29" s="15"/>
      <c r="C29" s="15"/>
      <c r="D29" s="15"/>
      <c r="E29" s="15" t="s">
        <v>156</v>
      </c>
      <c r="F29" s="16" t="s">
        <v>203</v>
      </c>
      <c r="G29" s="16"/>
      <c r="H29" s="15">
        <v>5</v>
      </c>
      <c r="I29" s="15"/>
      <c r="J29" s="15"/>
      <c r="K29" s="15"/>
      <c r="L29" s="28"/>
      <c r="M29" s="28"/>
      <c r="N29" s="28"/>
    </row>
    <row r="30" spans="1:14">
      <c r="A30" s="15" t="s">
        <v>204</v>
      </c>
      <c r="B30" s="34" t="s">
        <v>47</v>
      </c>
      <c r="C30" s="15" t="s">
        <v>48</v>
      </c>
      <c r="D30" s="15" t="s">
        <v>28</v>
      </c>
      <c r="E30" s="15" t="s">
        <v>156</v>
      </c>
      <c r="F30" s="16" t="s">
        <v>205</v>
      </c>
      <c r="G30" s="16" t="s">
        <v>206</v>
      </c>
      <c r="H30" s="15">
        <v>6</v>
      </c>
      <c r="I30" s="15"/>
      <c r="J30" s="23">
        <v>21</v>
      </c>
      <c r="K30" s="23">
        <v>1</v>
      </c>
      <c r="L30" s="23">
        <f>MAX($J$2:$J$102)</f>
        <v>29</v>
      </c>
      <c r="M30" s="26">
        <f>ROUND(J30/L30*5,3)</f>
        <v>3.621</v>
      </c>
      <c r="N30" s="26">
        <f>MAX(K30,M30)</f>
        <v>3.621</v>
      </c>
    </row>
    <row r="31" spans="1:14">
      <c r="A31" s="15"/>
      <c r="B31" s="15"/>
      <c r="C31" s="15"/>
      <c r="D31" s="15"/>
      <c r="E31" s="15" t="s">
        <v>156</v>
      </c>
      <c r="F31" s="16" t="s">
        <v>207</v>
      </c>
      <c r="G31" s="16" t="s">
        <v>208</v>
      </c>
      <c r="H31" s="15">
        <v>7</v>
      </c>
      <c r="I31" s="15"/>
      <c r="J31" s="25"/>
      <c r="K31" s="25"/>
      <c r="L31" s="25"/>
      <c r="M31" s="27"/>
      <c r="N31" s="27"/>
    </row>
    <row r="32" spans="1:14">
      <c r="A32" s="15"/>
      <c r="B32" s="15"/>
      <c r="C32" s="15"/>
      <c r="D32" s="15"/>
      <c r="E32" s="15" t="s">
        <v>156</v>
      </c>
      <c r="F32" s="16" t="s">
        <v>209</v>
      </c>
      <c r="G32" s="16" t="s">
        <v>177</v>
      </c>
      <c r="H32" s="15">
        <v>4</v>
      </c>
      <c r="I32" s="15"/>
      <c r="J32" s="25"/>
      <c r="K32" s="25"/>
      <c r="L32" s="25"/>
      <c r="M32" s="27"/>
      <c r="N32" s="27"/>
    </row>
    <row r="33" spans="1:14">
      <c r="A33" s="15"/>
      <c r="B33" s="15"/>
      <c r="C33" s="15"/>
      <c r="D33" s="15"/>
      <c r="E33" s="15" t="s">
        <v>165</v>
      </c>
      <c r="F33" s="16" t="s">
        <v>210</v>
      </c>
      <c r="G33" s="16"/>
      <c r="H33" s="15">
        <v>3</v>
      </c>
      <c r="I33" s="15">
        <v>1</v>
      </c>
      <c r="J33" s="25"/>
      <c r="K33" s="25"/>
      <c r="L33" s="25"/>
      <c r="M33" s="27"/>
      <c r="N33" s="27"/>
    </row>
    <row r="34" spans="1:14">
      <c r="A34" s="15"/>
      <c r="B34" s="15"/>
      <c r="C34" s="15"/>
      <c r="D34" s="15"/>
      <c r="E34" s="15" t="s">
        <v>211</v>
      </c>
      <c r="F34" s="16" t="s">
        <v>212</v>
      </c>
      <c r="G34" s="16" t="s">
        <v>213</v>
      </c>
      <c r="H34" s="15">
        <v>1</v>
      </c>
      <c r="I34" s="15"/>
      <c r="J34" s="29"/>
      <c r="K34" s="29"/>
      <c r="L34" s="29"/>
      <c r="M34" s="27"/>
      <c r="N34" s="27"/>
    </row>
    <row r="35" spans="1:14">
      <c r="A35" s="15" t="s">
        <v>17</v>
      </c>
      <c r="B35" s="34" t="s">
        <v>41</v>
      </c>
      <c r="C35" s="15" t="s">
        <v>42</v>
      </c>
      <c r="D35" s="15" t="s">
        <v>28</v>
      </c>
      <c r="E35" s="15" t="s">
        <v>165</v>
      </c>
      <c r="F35" s="16" t="s">
        <v>214</v>
      </c>
      <c r="G35" s="16"/>
      <c r="H35" s="15">
        <v>3</v>
      </c>
      <c r="I35" s="15">
        <v>1.5</v>
      </c>
      <c r="J35" s="15">
        <v>22</v>
      </c>
      <c r="K35" s="15">
        <v>1.5</v>
      </c>
      <c r="L35" s="15">
        <f>MAX($J$2:$J$102)</f>
        <v>29</v>
      </c>
      <c r="M35" s="26">
        <f>ROUND(J35/L35*5,3)</f>
        <v>3.793</v>
      </c>
      <c r="N35" s="26">
        <f>MAX(K35,M35)</f>
        <v>3.793</v>
      </c>
    </row>
    <row r="36" spans="1:14">
      <c r="A36" s="15"/>
      <c r="B36" s="15"/>
      <c r="C36" s="15"/>
      <c r="D36" s="15"/>
      <c r="E36" s="15" t="s">
        <v>215</v>
      </c>
      <c r="F36" s="16" t="s">
        <v>216</v>
      </c>
      <c r="G36" s="16"/>
      <c r="H36" s="15">
        <v>3</v>
      </c>
      <c r="I36" s="15"/>
      <c r="J36" s="15"/>
      <c r="K36" s="15"/>
      <c r="L36" s="15"/>
      <c r="M36" s="27"/>
      <c r="N36" s="27"/>
    </row>
    <row r="37" spans="1:14">
      <c r="A37" s="15"/>
      <c r="B37" s="15"/>
      <c r="C37" s="15"/>
      <c r="D37" s="15"/>
      <c r="E37" s="15" t="s">
        <v>156</v>
      </c>
      <c r="F37" s="16" t="s">
        <v>217</v>
      </c>
      <c r="G37" s="16" t="s">
        <v>218</v>
      </c>
      <c r="H37" s="15">
        <v>6</v>
      </c>
      <c r="I37" s="15"/>
      <c r="J37" s="15"/>
      <c r="K37" s="15"/>
      <c r="L37" s="15"/>
      <c r="M37" s="27"/>
      <c r="N37" s="27"/>
    </row>
    <row r="38" spans="1:14">
      <c r="A38" s="15"/>
      <c r="B38" s="15"/>
      <c r="C38" s="15"/>
      <c r="D38" s="15"/>
      <c r="E38" s="15" t="s">
        <v>156</v>
      </c>
      <c r="F38" s="16" t="s">
        <v>219</v>
      </c>
      <c r="G38" s="16" t="s">
        <v>220</v>
      </c>
      <c r="H38" s="15">
        <v>6</v>
      </c>
      <c r="I38" s="15"/>
      <c r="J38" s="15"/>
      <c r="K38" s="15"/>
      <c r="L38" s="15"/>
      <c r="M38" s="27"/>
      <c r="N38" s="27"/>
    </row>
    <row r="39" spans="1:14">
      <c r="A39" s="15"/>
      <c r="B39" s="15"/>
      <c r="C39" s="15"/>
      <c r="D39" s="15"/>
      <c r="E39" s="15" t="s">
        <v>156</v>
      </c>
      <c r="F39" s="16" t="s">
        <v>221</v>
      </c>
      <c r="G39" s="16" t="s">
        <v>222</v>
      </c>
      <c r="H39" s="15">
        <v>4</v>
      </c>
      <c r="I39" s="15"/>
      <c r="J39" s="15"/>
      <c r="K39" s="15"/>
      <c r="L39" s="15"/>
      <c r="M39" s="28"/>
      <c r="N39" s="28"/>
    </row>
    <row r="40" spans="1:14">
      <c r="A40" s="15" t="s">
        <v>204</v>
      </c>
      <c r="B40" s="34" t="s">
        <v>39</v>
      </c>
      <c r="C40" s="15" t="s">
        <v>40</v>
      </c>
      <c r="D40" s="15" t="s">
        <v>28</v>
      </c>
      <c r="E40" s="15" t="s">
        <v>170</v>
      </c>
      <c r="F40" s="16" t="s">
        <v>223</v>
      </c>
      <c r="G40" s="16" t="s">
        <v>224</v>
      </c>
      <c r="H40" s="15">
        <v>4</v>
      </c>
      <c r="I40" s="15"/>
      <c r="J40" s="15">
        <v>24</v>
      </c>
      <c r="K40" s="15">
        <v>0</v>
      </c>
      <c r="L40" s="15">
        <f>MAX($J$2:$J$102)</f>
        <v>29</v>
      </c>
      <c r="M40" s="26">
        <f>ROUND(J40/L40*5,3)</f>
        <v>4.138</v>
      </c>
      <c r="N40" s="26">
        <f>MAX(K40,M40)</f>
        <v>4.138</v>
      </c>
    </row>
    <row r="41" spans="1:14">
      <c r="A41" s="15"/>
      <c r="B41" s="15"/>
      <c r="C41" s="15"/>
      <c r="D41" s="15"/>
      <c r="E41" s="15" t="s">
        <v>156</v>
      </c>
      <c r="F41" s="16" t="s">
        <v>225</v>
      </c>
      <c r="G41" s="16" t="s">
        <v>226</v>
      </c>
      <c r="H41" s="15">
        <v>7</v>
      </c>
      <c r="I41" s="15"/>
      <c r="J41" s="15"/>
      <c r="K41" s="15"/>
      <c r="L41" s="15"/>
      <c r="M41" s="27"/>
      <c r="N41" s="27"/>
    </row>
    <row r="42" spans="1:14">
      <c r="A42" s="15"/>
      <c r="B42" s="15"/>
      <c r="C42" s="15"/>
      <c r="D42" s="15"/>
      <c r="E42" s="15" t="s">
        <v>156</v>
      </c>
      <c r="F42" s="16" t="s">
        <v>227</v>
      </c>
      <c r="G42" s="16" t="s">
        <v>228</v>
      </c>
      <c r="H42" s="15">
        <v>5</v>
      </c>
      <c r="I42" s="15"/>
      <c r="J42" s="15"/>
      <c r="K42" s="15"/>
      <c r="L42" s="15"/>
      <c r="M42" s="27"/>
      <c r="N42" s="27"/>
    </row>
    <row r="43" spans="1:14">
      <c r="A43" s="15"/>
      <c r="B43" s="15"/>
      <c r="C43" s="15"/>
      <c r="D43" s="15"/>
      <c r="E43" s="15" t="s">
        <v>156</v>
      </c>
      <c r="F43" s="16" t="s">
        <v>229</v>
      </c>
      <c r="G43" s="16" t="s">
        <v>230</v>
      </c>
      <c r="H43" s="15">
        <v>4</v>
      </c>
      <c r="I43" s="15"/>
      <c r="J43" s="15"/>
      <c r="K43" s="15"/>
      <c r="L43" s="15"/>
      <c r="M43" s="27"/>
      <c r="N43" s="27"/>
    </row>
    <row r="44" spans="1:14">
      <c r="A44" s="15"/>
      <c r="B44" s="15"/>
      <c r="C44" s="15"/>
      <c r="D44" s="15"/>
      <c r="E44" s="15" t="s">
        <v>162</v>
      </c>
      <c r="F44" s="16" t="s">
        <v>180</v>
      </c>
      <c r="G44" s="16"/>
      <c r="H44" s="15">
        <v>4</v>
      </c>
      <c r="I44" s="15"/>
      <c r="J44" s="15"/>
      <c r="K44" s="15"/>
      <c r="L44" s="15"/>
      <c r="M44" s="28"/>
      <c r="N44" s="28"/>
    </row>
    <row r="45" spans="1:14">
      <c r="A45" s="15" t="s">
        <v>17</v>
      </c>
      <c r="B45" s="34" t="s">
        <v>33</v>
      </c>
      <c r="C45" s="15" t="s">
        <v>34</v>
      </c>
      <c r="D45" s="15" t="s">
        <v>20</v>
      </c>
      <c r="E45" s="15" t="s">
        <v>170</v>
      </c>
      <c r="F45" s="16" t="s">
        <v>231</v>
      </c>
      <c r="G45" s="16" t="s">
        <v>232</v>
      </c>
      <c r="H45" s="15">
        <v>4</v>
      </c>
      <c r="I45" s="15"/>
      <c r="J45" s="15">
        <v>26</v>
      </c>
      <c r="K45" s="15">
        <v>0</v>
      </c>
      <c r="L45" s="15">
        <f>MAX($J$2:$J$102)</f>
        <v>29</v>
      </c>
      <c r="M45" s="26">
        <f>ROUND(J45/L45*5,3)</f>
        <v>4.483</v>
      </c>
      <c r="N45" s="26">
        <f>MAX(K45,M45)</f>
        <v>4.483</v>
      </c>
    </row>
    <row r="46" spans="1:14">
      <c r="A46" s="15"/>
      <c r="B46" s="15"/>
      <c r="C46" s="15"/>
      <c r="D46" s="15"/>
      <c r="E46" s="15" t="s">
        <v>156</v>
      </c>
      <c r="F46" s="16" t="s">
        <v>233</v>
      </c>
      <c r="G46" s="16" t="s">
        <v>234</v>
      </c>
      <c r="H46" s="15">
        <v>6</v>
      </c>
      <c r="I46" s="15"/>
      <c r="J46" s="15"/>
      <c r="K46" s="15"/>
      <c r="L46" s="15"/>
      <c r="M46" s="27"/>
      <c r="N46" s="27"/>
    </row>
    <row r="47" spans="1:14">
      <c r="A47" s="15"/>
      <c r="B47" s="15"/>
      <c r="C47" s="15"/>
      <c r="D47" s="15"/>
      <c r="E47" s="15" t="s">
        <v>156</v>
      </c>
      <c r="F47" s="16" t="s">
        <v>235</v>
      </c>
      <c r="G47" s="16" t="s">
        <v>236</v>
      </c>
      <c r="H47" s="15">
        <v>7</v>
      </c>
      <c r="I47" s="15"/>
      <c r="J47" s="15"/>
      <c r="K47" s="15"/>
      <c r="L47" s="15"/>
      <c r="M47" s="27"/>
      <c r="N47" s="27"/>
    </row>
    <row r="48" spans="1:14">
      <c r="A48" s="15"/>
      <c r="B48" s="15"/>
      <c r="C48" s="15"/>
      <c r="D48" s="15"/>
      <c r="E48" s="15" t="s">
        <v>156</v>
      </c>
      <c r="F48" s="16" t="s">
        <v>237</v>
      </c>
      <c r="G48" s="16" t="s">
        <v>238</v>
      </c>
      <c r="H48" s="15">
        <v>5</v>
      </c>
      <c r="I48" s="15"/>
      <c r="J48" s="15"/>
      <c r="K48" s="15"/>
      <c r="L48" s="15"/>
      <c r="M48" s="27"/>
      <c r="N48" s="27"/>
    </row>
    <row r="49" spans="1:14">
      <c r="A49" s="15"/>
      <c r="B49" s="15"/>
      <c r="C49" s="15"/>
      <c r="D49" s="15"/>
      <c r="E49" s="15" t="s">
        <v>162</v>
      </c>
      <c r="F49" s="16" t="s">
        <v>180</v>
      </c>
      <c r="G49" s="16" t="s">
        <v>239</v>
      </c>
      <c r="H49" s="15">
        <v>4</v>
      </c>
      <c r="I49" s="15"/>
      <c r="J49" s="15"/>
      <c r="K49" s="15"/>
      <c r="L49" s="15"/>
      <c r="M49" s="28"/>
      <c r="N49" s="28"/>
    </row>
    <row r="50" spans="1:14">
      <c r="A50" s="15" t="s">
        <v>17</v>
      </c>
      <c r="B50" s="34" t="s">
        <v>55</v>
      </c>
      <c r="C50" s="15" t="s">
        <v>56</v>
      </c>
      <c r="D50" s="15" t="s">
        <v>28</v>
      </c>
      <c r="E50" s="15" t="s">
        <v>156</v>
      </c>
      <c r="F50" s="16" t="s">
        <v>240</v>
      </c>
      <c r="G50" s="16" t="s">
        <v>241</v>
      </c>
      <c r="H50" s="15">
        <v>6</v>
      </c>
      <c r="I50" s="15"/>
      <c r="J50" s="15">
        <v>21</v>
      </c>
      <c r="K50" s="15">
        <v>1</v>
      </c>
      <c r="L50" s="15">
        <f>MAX($J$2:$J$102)</f>
        <v>29</v>
      </c>
      <c r="M50" s="26">
        <f>ROUND(J50/L50*5,3)</f>
        <v>3.621</v>
      </c>
      <c r="N50" s="26">
        <f>MAX(K50,M50)</f>
        <v>3.621</v>
      </c>
    </row>
    <row r="51" spans="1:14">
      <c r="A51" s="15"/>
      <c r="B51" s="15"/>
      <c r="C51" s="15"/>
      <c r="D51" s="15"/>
      <c r="E51" s="15" t="s">
        <v>156</v>
      </c>
      <c r="F51" s="16" t="s">
        <v>242</v>
      </c>
      <c r="G51" s="16" t="s">
        <v>243</v>
      </c>
      <c r="H51" s="15">
        <v>5</v>
      </c>
      <c r="I51" s="15"/>
      <c r="J51" s="15"/>
      <c r="K51" s="15"/>
      <c r="L51" s="15"/>
      <c r="M51" s="27"/>
      <c r="N51" s="27"/>
    </row>
    <row r="52" spans="1:14">
      <c r="A52" s="15"/>
      <c r="B52" s="15"/>
      <c r="C52" s="15"/>
      <c r="D52" s="15"/>
      <c r="E52" s="15" t="s">
        <v>156</v>
      </c>
      <c r="F52" s="16" t="s">
        <v>244</v>
      </c>
      <c r="G52" s="16" t="s">
        <v>245</v>
      </c>
      <c r="H52" s="15">
        <v>5</v>
      </c>
      <c r="I52" s="15"/>
      <c r="J52" s="15"/>
      <c r="K52" s="15"/>
      <c r="L52" s="15"/>
      <c r="M52" s="27"/>
      <c r="N52" s="27"/>
    </row>
    <row r="53" spans="1:14">
      <c r="A53" s="15"/>
      <c r="B53" s="15"/>
      <c r="C53" s="15"/>
      <c r="D53" s="15"/>
      <c r="E53" s="15" t="s">
        <v>165</v>
      </c>
      <c r="F53" s="16" t="s">
        <v>246</v>
      </c>
      <c r="G53" s="16"/>
      <c r="H53" s="15">
        <v>3</v>
      </c>
      <c r="I53" s="15">
        <v>1</v>
      </c>
      <c r="J53" s="15"/>
      <c r="K53" s="15"/>
      <c r="L53" s="15"/>
      <c r="M53" s="27"/>
      <c r="N53" s="27"/>
    </row>
    <row r="54" spans="1:14">
      <c r="A54" s="15"/>
      <c r="B54" s="15"/>
      <c r="C54" s="15"/>
      <c r="D54" s="15"/>
      <c r="E54" s="15" t="s">
        <v>200</v>
      </c>
      <c r="F54" s="16" t="s">
        <v>247</v>
      </c>
      <c r="G54" s="16" t="s">
        <v>248</v>
      </c>
      <c r="H54" s="15">
        <v>2</v>
      </c>
      <c r="I54" s="15"/>
      <c r="J54" s="15"/>
      <c r="K54" s="15"/>
      <c r="L54" s="15"/>
      <c r="M54" s="28"/>
      <c r="N54" s="28"/>
    </row>
    <row r="55" spans="1:14">
      <c r="A55" s="15" t="s">
        <v>17</v>
      </c>
      <c r="B55" s="34" t="s">
        <v>35</v>
      </c>
      <c r="C55" s="15" t="s">
        <v>36</v>
      </c>
      <c r="D55" s="15" t="s">
        <v>20</v>
      </c>
      <c r="E55" s="15" t="s">
        <v>165</v>
      </c>
      <c r="F55" s="16" t="s">
        <v>249</v>
      </c>
      <c r="G55" s="16"/>
      <c r="H55" s="15">
        <v>3</v>
      </c>
      <c r="I55" s="15">
        <v>1</v>
      </c>
      <c r="J55" s="15">
        <v>23</v>
      </c>
      <c r="K55" s="15">
        <v>1</v>
      </c>
      <c r="L55" s="15">
        <f>MAX($J$2:$J$102)</f>
        <v>29</v>
      </c>
      <c r="M55" s="26">
        <f>ROUND(J55/L55*5,3)</f>
        <v>3.966</v>
      </c>
      <c r="N55" s="26">
        <f>MAX(K55,M55)</f>
        <v>3.966</v>
      </c>
    </row>
    <row r="56" spans="1:14">
      <c r="A56" s="15"/>
      <c r="B56" s="15"/>
      <c r="C56" s="15"/>
      <c r="D56" s="15"/>
      <c r="E56" s="15" t="s">
        <v>156</v>
      </c>
      <c r="F56" s="16" t="s">
        <v>250</v>
      </c>
      <c r="G56" s="16" t="s">
        <v>251</v>
      </c>
      <c r="H56" s="15">
        <v>7</v>
      </c>
      <c r="I56" s="15"/>
      <c r="J56" s="15"/>
      <c r="K56" s="15"/>
      <c r="L56" s="15"/>
      <c r="M56" s="27"/>
      <c r="N56" s="27"/>
    </row>
    <row r="57" spans="1:14">
      <c r="A57" s="15"/>
      <c r="B57" s="15"/>
      <c r="C57" s="15"/>
      <c r="D57" s="15"/>
      <c r="E57" s="15" t="s">
        <v>156</v>
      </c>
      <c r="F57" s="16" t="s">
        <v>252</v>
      </c>
      <c r="G57" s="16" t="s">
        <v>253</v>
      </c>
      <c r="H57" s="15">
        <v>6</v>
      </c>
      <c r="I57" s="15"/>
      <c r="J57" s="15"/>
      <c r="K57" s="15"/>
      <c r="L57" s="15"/>
      <c r="M57" s="27"/>
      <c r="N57" s="27"/>
    </row>
    <row r="58" spans="1:14">
      <c r="A58" s="15"/>
      <c r="B58" s="15"/>
      <c r="C58" s="15"/>
      <c r="D58" s="15"/>
      <c r="E58" s="15" t="s">
        <v>156</v>
      </c>
      <c r="F58" s="16" t="s">
        <v>237</v>
      </c>
      <c r="G58" s="16" t="s">
        <v>254</v>
      </c>
      <c r="H58" s="15">
        <v>5</v>
      </c>
      <c r="I58" s="15"/>
      <c r="J58" s="15"/>
      <c r="K58" s="15"/>
      <c r="L58" s="15"/>
      <c r="M58" s="27"/>
      <c r="N58" s="27"/>
    </row>
    <row r="59" spans="1:14">
      <c r="A59" s="15"/>
      <c r="B59" s="15"/>
      <c r="C59" s="15"/>
      <c r="D59" s="15"/>
      <c r="E59" s="15" t="s">
        <v>170</v>
      </c>
      <c r="F59" s="16" t="s">
        <v>255</v>
      </c>
      <c r="G59" s="16" t="s">
        <v>256</v>
      </c>
      <c r="H59" s="15">
        <v>2</v>
      </c>
      <c r="I59" s="15"/>
      <c r="J59" s="15"/>
      <c r="K59" s="15"/>
      <c r="L59" s="15"/>
      <c r="M59" s="28"/>
      <c r="N59" s="28"/>
    </row>
    <row r="60" spans="1:14">
      <c r="A60" s="15" t="s">
        <v>17</v>
      </c>
      <c r="B60" s="34" t="s">
        <v>53</v>
      </c>
      <c r="C60" s="15" t="s">
        <v>54</v>
      </c>
      <c r="D60" s="15" t="s">
        <v>20</v>
      </c>
      <c r="E60" s="15" t="s">
        <v>200</v>
      </c>
      <c r="F60" s="16" t="s">
        <v>257</v>
      </c>
      <c r="G60" s="16"/>
      <c r="H60" s="15">
        <v>3</v>
      </c>
      <c r="I60" s="15">
        <v>1</v>
      </c>
      <c r="J60" s="15">
        <v>11</v>
      </c>
      <c r="K60" s="15">
        <v>1</v>
      </c>
      <c r="L60" s="15">
        <f>MAX($J$2:$J$102)</f>
        <v>29</v>
      </c>
      <c r="M60" s="26">
        <f>ROUND(J60/L60*5,3)</f>
        <v>1.897</v>
      </c>
      <c r="N60" s="26">
        <f>MAX(K60,M60)</f>
        <v>1.897</v>
      </c>
    </row>
    <row r="61" spans="1:14">
      <c r="A61" s="15"/>
      <c r="B61" s="15"/>
      <c r="C61" s="15"/>
      <c r="D61" s="15"/>
      <c r="E61" s="15" t="s">
        <v>156</v>
      </c>
      <c r="F61" s="16" t="s">
        <v>258</v>
      </c>
      <c r="G61" s="16" t="s">
        <v>259</v>
      </c>
      <c r="H61" s="15">
        <v>6</v>
      </c>
      <c r="I61" s="15"/>
      <c r="J61" s="15"/>
      <c r="K61" s="15"/>
      <c r="L61" s="15"/>
      <c r="M61" s="27"/>
      <c r="N61" s="27"/>
    </row>
    <row r="62" spans="1:14">
      <c r="A62" s="15"/>
      <c r="B62" s="15"/>
      <c r="C62" s="15"/>
      <c r="D62" s="15"/>
      <c r="E62" s="15" t="s">
        <v>162</v>
      </c>
      <c r="F62" s="16" t="s">
        <v>260</v>
      </c>
      <c r="G62" s="16"/>
      <c r="H62" s="15">
        <v>2</v>
      </c>
      <c r="I62" s="15"/>
      <c r="J62" s="15"/>
      <c r="K62" s="15"/>
      <c r="L62" s="15"/>
      <c r="M62" s="27"/>
      <c r="N62" s="27"/>
    </row>
    <row r="63" spans="1:14">
      <c r="A63" s="23" t="s">
        <v>17</v>
      </c>
      <c r="B63" s="35" t="s">
        <v>29</v>
      </c>
      <c r="C63" s="23" t="s">
        <v>30</v>
      </c>
      <c r="D63" s="23" t="s">
        <v>28</v>
      </c>
      <c r="E63" s="15" t="s">
        <v>165</v>
      </c>
      <c r="F63" s="16" t="s">
        <v>261</v>
      </c>
      <c r="G63" s="16"/>
      <c r="H63" s="15">
        <v>3</v>
      </c>
      <c r="I63" s="15">
        <v>1</v>
      </c>
      <c r="J63" s="15">
        <v>24</v>
      </c>
      <c r="K63" s="15">
        <v>1</v>
      </c>
      <c r="L63" s="15">
        <f>MAX($J$2:$J$102)</f>
        <v>29</v>
      </c>
      <c r="M63" s="26">
        <f>ROUND(J63/L63*5,3)</f>
        <v>4.138</v>
      </c>
      <c r="N63" s="26">
        <f>MAX(K63,M63)</f>
        <v>4.138</v>
      </c>
    </row>
    <row r="64" spans="1:14">
      <c r="A64" s="25"/>
      <c r="B64" s="25"/>
      <c r="C64" s="25"/>
      <c r="D64" s="25"/>
      <c r="E64" s="15" t="s">
        <v>156</v>
      </c>
      <c r="F64" s="16" t="s">
        <v>262</v>
      </c>
      <c r="G64" s="16" t="s">
        <v>263</v>
      </c>
      <c r="H64" s="15">
        <v>6</v>
      </c>
      <c r="I64" s="15"/>
      <c r="J64" s="15"/>
      <c r="K64" s="15"/>
      <c r="L64" s="15"/>
      <c r="M64" s="27"/>
      <c r="N64" s="27"/>
    </row>
    <row r="65" spans="1:14">
      <c r="A65" s="25"/>
      <c r="B65" s="25"/>
      <c r="C65" s="25"/>
      <c r="D65" s="25"/>
      <c r="E65" s="15" t="s">
        <v>156</v>
      </c>
      <c r="F65" s="16" t="s">
        <v>264</v>
      </c>
      <c r="G65" s="16" t="s">
        <v>265</v>
      </c>
      <c r="H65" s="15">
        <v>6</v>
      </c>
      <c r="I65" s="15"/>
      <c r="J65" s="15"/>
      <c r="K65" s="15"/>
      <c r="L65" s="15"/>
      <c r="M65" s="27"/>
      <c r="N65" s="27"/>
    </row>
    <row r="66" spans="1:14">
      <c r="A66" s="25"/>
      <c r="B66" s="25"/>
      <c r="C66" s="25"/>
      <c r="D66" s="25"/>
      <c r="E66" s="15" t="s">
        <v>156</v>
      </c>
      <c r="F66" s="16" t="s">
        <v>266</v>
      </c>
      <c r="G66" s="16" t="s">
        <v>267</v>
      </c>
      <c r="H66" s="15">
        <v>5</v>
      </c>
      <c r="I66" s="15"/>
      <c r="J66" s="15"/>
      <c r="K66" s="15"/>
      <c r="L66" s="15"/>
      <c r="M66" s="27"/>
      <c r="N66" s="27"/>
    </row>
    <row r="67" spans="1:14">
      <c r="A67" s="25"/>
      <c r="B67" s="25"/>
      <c r="C67" s="25"/>
      <c r="D67" s="25"/>
      <c r="E67" s="15" t="s">
        <v>162</v>
      </c>
      <c r="F67" s="16" t="s">
        <v>180</v>
      </c>
      <c r="G67" s="16" t="s">
        <v>268</v>
      </c>
      <c r="H67" s="15">
        <v>4</v>
      </c>
      <c r="I67" s="15"/>
      <c r="J67" s="15"/>
      <c r="K67" s="15"/>
      <c r="L67" s="15"/>
      <c r="M67" s="28"/>
      <c r="N67" s="28"/>
    </row>
    <row r="68" spans="1:14">
      <c r="A68" s="23" t="s">
        <v>17</v>
      </c>
      <c r="B68" s="34" t="s">
        <v>51</v>
      </c>
      <c r="C68" s="15" t="s">
        <v>52</v>
      </c>
      <c r="D68" s="15" t="s">
        <v>28</v>
      </c>
      <c r="E68" s="15" t="s">
        <v>156</v>
      </c>
      <c r="F68" s="16" t="s">
        <v>269</v>
      </c>
      <c r="G68" s="16" t="s">
        <v>270</v>
      </c>
      <c r="H68" s="15">
        <v>6</v>
      </c>
      <c r="I68" s="15"/>
      <c r="J68" s="15">
        <v>20</v>
      </c>
      <c r="K68" s="15">
        <v>0</v>
      </c>
      <c r="L68" s="15">
        <f>MAX($J$2:$J$102)</f>
        <v>29</v>
      </c>
      <c r="M68" s="26">
        <f>ROUND(J68/L68*5,3)</f>
        <v>3.448</v>
      </c>
      <c r="N68" s="26">
        <f>MAX(K68,M68)</f>
        <v>3.448</v>
      </c>
    </row>
    <row r="69" spans="1:14">
      <c r="A69" s="25"/>
      <c r="B69" s="15"/>
      <c r="C69" s="15"/>
      <c r="D69" s="15"/>
      <c r="E69" s="15" t="s">
        <v>165</v>
      </c>
      <c r="F69" s="16" t="s">
        <v>271</v>
      </c>
      <c r="G69" s="16"/>
      <c r="H69" s="15">
        <v>2</v>
      </c>
      <c r="I69" s="15"/>
      <c r="J69" s="15"/>
      <c r="K69" s="15"/>
      <c r="L69" s="15"/>
      <c r="M69" s="27"/>
      <c r="N69" s="27"/>
    </row>
    <row r="70" spans="1:14">
      <c r="A70" s="25"/>
      <c r="B70" s="15"/>
      <c r="C70" s="15"/>
      <c r="D70" s="15"/>
      <c r="E70" s="15" t="s">
        <v>170</v>
      </c>
      <c r="F70" s="16" t="s">
        <v>272</v>
      </c>
      <c r="G70" s="16" t="s">
        <v>273</v>
      </c>
      <c r="H70" s="15">
        <v>2</v>
      </c>
      <c r="I70" s="15"/>
      <c r="J70" s="15"/>
      <c r="K70" s="15"/>
      <c r="L70" s="15"/>
      <c r="M70" s="27"/>
      <c r="N70" s="27"/>
    </row>
    <row r="71" spans="1:14">
      <c r="A71" s="25"/>
      <c r="B71" s="15"/>
      <c r="C71" s="15"/>
      <c r="D71" s="15"/>
      <c r="E71" s="15" t="s">
        <v>156</v>
      </c>
      <c r="F71" s="16" t="s">
        <v>274</v>
      </c>
      <c r="G71" s="16" t="s">
        <v>275</v>
      </c>
      <c r="H71" s="15">
        <v>6</v>
      </c>
      <c r="I71" s="15"/>
      <c r="J71" s="15"/>
      <c r="K71" s="15"/>
      <c r="L71" s="15"/>
      <c r="M71" s="27"/>
      <c r="N71" s="27"/>
    </row>
    <row r="72" spans="1:14">
      <c r="A72" s="25"/>
      <c r="B72" s="15"/>
      <c r="C72" s="15"/>
      <c r="D72" s="15"/>
      <c r="E72" s="15" t="s">
        <v>162</v>
      </c>
      <c r="F72" s="16" t="s">
        <v>163</v>
      </c>
      <c r="G72" s="16"/>
      <c r="H72" s="15">
        <v>4</v>
      </c>
      <c r="I72" s="15"/>
      <c r="J72" s="15"/>
      <c r="K72" s="15"/>
      <c r="L72" s="15"/>
      <c r="M72" s="28"/>
      <c r="N72" s="28"/>
    </row>
    <row r="73" spans="1:14">
      <c r="A73" s="15" t="s">
        <v>17</v>
      </c>
      <c r="B73" s="34" t="s">
        <v>24</v>
      </c>
      <c r="C73" s="15" t="s">
        <v>25</v>
      </c>
      <c r="D73" s="15" t="s">
        <v>20</v>
      </c>
      <c r="E73" s="15" t="s">
        <v>156</v>
      </c>
      <c r="F73" s="16" t="s">
        <v>159</v>
      </c>
      <c r="G73" s="16" t="s">
        <v>276</v>
      </c>
      <c r="H73" s="15">
        <v>6</v>
      </c>
      <c r="I73" s="15"/>
      <c r="J73" s="15">
        <v>27</v>
      </c>
      <c r="K73" s="15">
        <v>0</v>
      </c>
      <c r="L73" s="15">
        <f>MAX($J$2:$J$102)</f>
        <v>29</v>
      </c>
      <c r="M73" s="26">
        <f>ROUND(J73/L73*5,3)</f>
        <v>4.655</v>
      </c>
      <c r="N73" s="26">
        <f>MAX(K73,M73)</f>
        <v>4.655</v>
      </c>
    </row>
    <row r="74" spans="1:14">
      <c r="A74" s="15"/>
      <c r="B74" s="15"/>
      <c r="C74" s="15"/>
      <c r="D74" s="15"/>
      <c r="E74" s="15" t="s">
        <v>156</v>
      </c>
      <c r="F74" s="16" t="s">
        <v>277</v>
      </c>
      <c r="G74" s="16" t="s">
        <v>278</v>
      </c>
      <c r="H74" s="15">
        <v>6</v>
      </c>
      <c r="I74" s="15"/>
      <c r="J74" s="15"/>
      <c r="K74" s="15"/>
      <c r="L74" s="15"/>
      <c r="M74" s="27"/>
      <c r="N74" s="27"/>
    </row>
    <row r="75" spans="1:14">
      <c r="A75" s="15"/>
      <c r="B75" s="15"/>
      <c r="C75" s="15"/>
      <c r="D75" s="15"/>
      <c r="E75" s="15" t="s">
        <v>156</v>
      </c>
      <c r="F75" s="16" t="s">
        <v>279</v>
      </c>
      <c r="G75" s="16" t="s">
        <v>280</v>
      </c>
      <c r="H75" s="15">
        <v>6</v>
      </c>
      <c r="I75" s="15"/>
      <c r="J75" s="15"/>
      <c r="K75" s="15"/>
      <c r="L75" s="15"/>
      <c r="M75" s="27"/>
      <c r="N75" s="27"/>
    </row>
    <row r="76" spans="1:14">
      <c r="A76" s="15"/>
      <c r="B76" s="15"/>
      <c r="C76" s="15"/>
      <c r="D76" s="15"/>
      <c r="E76" s="15" t="s">
        <v>162</v>
      </c>
      <c r="F76" s="16" t="s">
        <v>281</v>
      </c>
      <c r="G76" s="16" t="s">
        <v>282</v>
      </c>
      <c r="H76" s="15">
        <v>5</v>
      </c>
      <c r="I76" s="15"/>
      <c r="J76" s="15"/>
      <c r="K76" s="15"/>
      <c r="L76" s="15"/>
      <c r="M76" s="27"/>
      <c r="N76" s="27"/>
    </row>
    <row r="77" spans="1:14">
      <c r="A77" s="15"/>
      <c r="B77" s="15"/>
      <c r="C77" s="15"/>
      <c r="D77" s="15"/>
      <c r="E77" s="15" t="s">
        <v>186</v>
      </c>
      <c r="F77" s="16" t="s">
        <v>283</v>
      </c>
      <c r="G77" s="16" t="s">
        <v>284</v>
      </c>
      <c r="H77" s="15">
        <v>4</v>
      </c>
      <c r="I77" s="15"/>
      <c r="J77" s="15"/>
      <c r="K77" s="15"/>
      <c r="L77" s="15"/>
      <c r="M77" s="28"/>
      <c r="N77" s="28"/>
    </row>
    <row r="78" spans="1:14">
      <c r="A78" s="15" t="s">
        <v>17</v>
      </c>
      <c r="B78" s="34" t="s">
        <v>58</v>
      </c>
      <c r="C78" s="15" t="s">
        <v>59</v>
      </c>
      <c r="D78" s="15" t="s">
        <v>28</v>
      </c>
      <c r="E78" s="15" t="s">
        <v>156</v>
      </c>
      <c r="F78" s="16" t="s">
        <v>285</v>
      </c>
      <c r="G78" s="16" t="s">
        <v>286</v>
      </c>
      <c r="H78" s="15">
        <v>5</v>
      </c>
      <c r="I78" s="15"/>
      <c r="J78" s="15">
        <v>16.3</v>
      </c>
      <c r="K78" s="15">
        <v>0</v>
      </c>
      <c r="L78" s="15">
        <f>MAX($J$2:$J$102)</f>
        <v>29</v>
      </c>
      <c r="M78" s="26">
        <f>ROUND(J78/L78*5,3)</f>
        <v>2.81</v>
      </c>
      <c r="N78" s="26">
        <f>MAX(K78,M78)</f>
        <v>2.81</v>
      </c>
    </row>
    <row r="79" spans="1:14">
      <c r="A79" s="15"/>
      <c r="B79" s="15"/>
      <c r="C79" s="15"/>
      <c r="D79" s="15"/>
      <c r="E79" s="15" t="s">
        <v>156</v>
      </c>
      <c r="F79" s="16" t="s">
        <v>287</v>
      </c>
      <c r="G79" s="16" t="s">
        <v>288</v>
      </c>
      <c r="H79" s="15">
        <v>5</v>
      </c>
      <c r="I79" s="15"/>
      <c r="J79" s="15"/>
      <c r="K79" s="15"/>
      <c r="L79" s="15"/>
      <c r="M79" s="27"/>
      <c r="N79" s="27"/>
    </row>
    <row r="80" spans="1:14">
      <c r="A80" s="15"/>
      <c r="B80" s="15"/>
      <c r="C80" s="15"/>
      <c r="D80" s="15"/>
      <c r="E80" s="15" t="s">
        <v>162</v>
      </c>
      <c r="F80" s="16" t="s">
        <v>289</v>
      </c>
      <c r="G80" s="16" t="s">
        <v>290</v>
      </c>
      <c r="H80" s="15">
        <v>3</v>
      </c>
      <c r="I80" s="15"/>
      <c r="J80" s="15"/>
      <c r="K80" s="15"/>
      <c r="L80" s="15"/>
      <c r="M80" s="27"/>
      <c r="N80" s="27"/>
    </row>
    <row r="81" spans="1:14">
      <c r="A81" s="15"/>
      <c r="B81" s="15"/>
      <c r="C81" s="15"/>
      <c r="D81" s="15"/>
      <c r="E81" s="15" t="s">
        <v>165</v>
      </c>
      <c r="F81" s="16" t="s">
        <v>291</v>
      </c>
      <c r="G81" s="16"/>
      <c r="H81" s="15">
        <v>2</v>
      </c>
      <c r="I81" s="15"/>
      <c r="J81" s="15"/>
      <c r="K81" s="15"/>
      <c r="L81" s="15"/>
      <c r="M81" s="27"/>
      <c r="N81" s="27"/>
    </row>
    <row r="82" spans="1:14">
      <c r="A82" s="15"/>
      <c r="B82" s="15"/>
      <c r="C82" s="15"/>
      <c r="D82" s="15"/>
      <c r="E82" s="15" t="s">
        <v>156</v>
      </c>
      <c r="F82" s="16" t="s">
        <v>292</v>
      </c>
      <c r="G82" s="16" t="s">
        <v>293</v>
      </c>
      <c r="H82" s="15">
        <v>1.3</v>
      </c>
      <c r="I82" s="15"/>
      <c r="J82" s="15"/>
      <c r="K82" s="15"/>
      <c r="L82" s="15"/>
      <c r="M82" s="28"/>
      <c r="N82" s="28"/>
    </row>
    <row r="83" spans="1:14">
      <c r="A83" s="15" t="s">
        <v>17</v>
      </c>
      <c r="B83" s="34" t="s">
        <v>60</v>
      </c>
      <c r="C83" s="15" t="s">
        <v>61</v>
      </c>
      <c r="D83" s="15" t="s">
        <v>20</v>
      </c>
      <c r="E83" s="15" t="s">
        <v>165</v>
      </c>
      <c r="F83" s="16" t="s">
        <v>210</v>
      </c>
      <c r="G83" s="16"/>
      <c r="H83" s="15">
        <v>3</v>
      </c>
      <c r="I83" s="15">
        <v>1</v>
      </c>
      <c r="J83" s="15">
        <v>5</v>
      </c>
      <c r="K83" s="15">
        <v>1</v>
      </c>
      <c r="L83" s="15">
        <f>MAX($J$2:$J$102)</f>
        <v>29</v>
      </c>
      <c r="M83" s="26">
        <f>ROUND(J83/L83*5,3)</f>
        <v>0.862</v>
      </c>
      <c r="N83" s="26">
        <f>MAX(K83,M83)</f>
        <v>1</v>
      </c>
    </row>
    <row r="84" spans="1:14">
      <c r="A84" s="15"/>
      <c r="B84" s="15"/>
      <c r="C84" s="15"/>
      <c r="D84" s="15"/>
      <c r="E84" s="15" t="s">
        <v>162</v>
      </c>
      <c r="F84" s="16" t="s">
        <v>294</v>
      </c>
      <c r="G84" s="16"/>
      <c r="H84" s="15">
        <v>2</v>
      </c>
      <c r="I84" s="15"/>
      <c r="J84" s="15"/>
      <c r="K84" s="15"/>
      <c r="L84" s="15"/>
      <c r="M84" s="27"/>
      <c r="N84" s="27"/>
    </row>
    <row r="85" spans="1:14">
      <c r="A85" s="15" t="s">
        <v>17</v>
      </c>
      <c r="B85" s="34" t="s">
        <v>18</v>
      </c>
      <c r="C85" s="15" t="s">
        <v>19</v>
      </c>
      <c r="D85" s="15" t="s">
        <v>20</v>
      </c>
      <c r="E85" s="15" t="s">
        <v>165</v>
      </c>
      <c r="F85" s="16" t="s">
        <v>295</v>
      </c>
      <c r="G85" s="16"/>
      <c r="H85" s="15">
        <v>4</v>
      </c>
      <c r="I85" s="15">
        <v>1.5</v>
      </c>
      <c r="J85" s="15">
        <v>10.5</v>
      </c>
      <c r="K85" s="15">
        <v>1.5</v>
      </c>
      <c r="L85" s="15">
        <f>MAX($J$2:$J$102)</f>
        <v>29</v>
      </c>
      <c r="M85" s="26">
        <f>ROUND(J85/L85*5,3)</f>
        <v>1.81</v>
      </c>
      <c r="N85" s="26">
        <f>MAX(K85,M85)</f>
        <v>1.81</v>
      </c>
    </row>
    <row r="86" spans="1:14">
      <c r="A86" s="15"/>
      <c r="B86" s="15"/>
      <c r="C86" s="15"/>
      <c r="D86" s="15"/>
      <c r="E86" s="15" t="s">
        <v>170</v>
      </c>
      <c r="F86" s="16" t="s">
        <v>296</v>
      </c>
      <c r="G86" s="16" t="s">
        <v>297</v>
      </c>
      <c r="H86" s="15">
        <v>2.5</v>
      </c>
      <c r="I86" s="15"/>
      <c r="J86" s="15"/>
      <c r="K86" s="15"/>
      <c r="L86" s="15"/>
      <c r="M86" s="27"/>
      <c r="N86" s="27"/>
    </row>
    <row r="87" spans="1:14">
      <c r="A87" s="15"/>
      <c r="B87" s="15"/>
      <c r="C87" s="15"/>
      <c r="D87" s="15"/>
      <c r="E87" s="15" t="s">
        <v>156</v>
      </c>
      <c r="F87" s="16" t="s">
        <v>298</v>
      </c>
      <c r="G87" s="16" t="s">
        <v>299</v>
      </c>
      <c r="H87" s="15">
        <v>4</v>
      </c>
      <c r="I87" s="15"/>
      <c r="J87" s="15"/>
      <c r="K87" s="15"/>
      <c r="L87" s="15"/>
      <c r="M87" s="27"/>
      <c r="N87" s="27"/>
    </row>
    <row r="88" spans="1:14">
      <c r="A88" s="15" t="s">
        <v>17</v>
      </c>
      <c r="B88" s="34" t="s">
        <v>31</v>
      </c>
      <c r="C88" s="15" t="s">
        <v>32</v>
      </c>
      <c r="D88" s="15" t="s">
        <v>20</v>
      </c>
      <c r="E88" s="15" t="s">
        <v>165</v>
      </c>
      <c r="F88" s="16" t="s">
        <v>300</v>
      </c>
      <c r="G88" s="16"/>
      <c r="H88" s="15">
        <v>3</v>
      </c>
      <c r="I88" s="15">
        <v>1</v>
      </c>
      <c r="J88" s="15">
        <v>23</v>
      </c>
      <c r="K88" s="15">
        <v>1</v>
      </c>
      <c r="L88" s="15">
        <f>MAX($J$2:$J$102)</f>
        <v>29</v>
      </c>
      <c r="M88" s="26">
        <f>ROUND(J88/L88*5,3)</f>
        <v>3.966</v>
      </c>
      <c r="N88" s="26">
        <f>MAX(K88,M88)</f>
        <v>3.966</v>
      </c>
    </row>
    <row r="89" spans="1:14">
      <c r="A89" s="15"/>
      <c r="B89" s="15"/>
      <c r="C89" s="15"/>
      <c r="D89" s="15"/>
      <c r="E89" s="15" t="s">
        <v>156</v>
      </c>
      <c r="F89" s="16" t="s">
        <v>301</v>
      </c>
      <c r="G89" s="16" t="s">
        <v>302</v>
      </c>
      <c r="H89" s="15">
        <v>6</v>
      </c>
      <c r="I89" s="15"/>
      <c r="J89" s="15"/>
      <c r="K89" s="15"/>
      <c r="L89" s="15"/>
      <c r="M89" s="27"/>
      <c r="N89" s="27"/>
    </row>
    <row r="90" spans="1:14">
      <c r="A90" s="15"/>
      <c r="B90" s="15"/>
      <c r="C90" s="15"/>
      <c r="D90" s="15"/>
      <c r="E90" s="15" t="s">
        <v>156</v>
      </c>
      <c r="F90" s="16" t="s">
        <v>303</v>
      </c>
      <c r="G90" s="16" t="s">
        <v>304</v>
      </c>
      <c r="H90" s="15">
        <v>8</v>
      </c>
      <c r="I90" s="15"/>
      <c r="J90" s="15"/>
      <c r="K90" s="15"/>
      <c r="L90" s="15"/>
      <c r="M90" s="27"/>
      <c r="N90" s="27"/>
    </row>
    <row r="91" spans="1:14">
      <c r="A91" s="15"/>
      <c r="B91" s="15"/>
      <c r="C91" s="15"/>
      <c r="D91" s="15"/>
      <c r="E91" s="15" t="s">
        <v>156</v>
      </c>
      <c r="F91" s="16" t="s">
        <v>305</v>
      </c>
      <c r="G91" s="16" t="s">
        <v>306</v>
      </c>
      <c r="H91" s="15">
        <v>5</v>
      </c>
      <c r="I91" s="15"/>
      <c r="J91" s="15"/>
      <c r="K91" s="15"/>
      <c r="L91" s="15"/>
      <c r="M91" s="27"/>
      <c r="N91" s="27"/>
    </row>
    <row r="92" spans="1:14">
      <c r="A92" s="15"/>
      <c r="B92" s="15"/>
      <c r="C92" s="15"/>
      <c r="D92" s="15"/>
      <c r="E92" s="15" t="s">
        <v>200</v>
      </c>
      <c r="F92" s="16" t="s">
        <v>307</v>
      </c>
      <c r="G92" s="16" t="s">
        <v>308</v>
      </c>
      <c r="H92" s="15">
        <v>1</v>
      </c>
      <c r="I92" s="15"/>
      <c r="J92" s="15"/>
      <c r="K92" s="15"/>
      <c r="L92" s="15"/>
      <c r="M92" s="28"/>
      <c r="N92" s="28"/>
    </row>
    <row r="93" spans="1:14">
      <c r="A93" s="23" t="s">
        <v>17</v>
      </c>
      <c r="B93" s="34" t="s">
        <v>66</v>
      </c>
      <c r="C93" s="15" t="s">
        <v>67</v>
      </c>
      <c r="D93" s="15" t="s">
        <v>20</v>
      </c>
      <c r="E93" s="15" t="s">
        <v>165</v>
      </c>
      <c r="F93" s="16" t="s">
        <v>309</v>
      </c>
      <c r="G93" s="16"/>
      <c r="H93" s="15">
        <v>3</v>
      </c>
      <c r="I93" s="15">
        <v>1</v>
      </c>
      <c r="J93" s="15">
        <v>24</v>
      </c>
      <c r="K93" s="15">
        <f>SUM(I93:I97)</f>
        <v>1.45</v>
      </c>
      <c r="L93" s="15">
        <f>MAX($J$2:$J$102)</f>
        <v>29</v>
      </c>
      <c r="M93" s="26">
        <f>ROUND(J93/L93*5,3)</f>
        <v>4.138</v>
      </c>
      <c r="N93" s="26">
        <f>MAX(K93,M93)</f>
        <v>4.138</v>
      </c>
    </row>
    <row r="94" spans="1:14">
      <c r="A94" s="25"/>
      <c r="B94" s="15"/>
      <c r="C94" s="15"/>
      <c r="D94" s="15"/>
      <c r="E94" s="15" t="s">
        <v>156</v>
      </c>
      <c r="F94" s="16" t="s">
        <v>310</v>
      </c>
      <c r="G94" s="16" t="s">
        <v>311</v>
      </c>
      <c r="H94" s="15">
        <v>8</v>
      </c>
      <c r="I94" s="15">
        <v>0.45</v>
      </c>
      <c r="J94" s="15"/>
      <c r="K94" s="15"/>
      <c r="L94" s="15"/>
      <c r="M94" s="27"/>
      <c r="N94" s="27"/>
    </row>
    <row r="95" spans="1:14">
      <c r="A95" s="25"/>
      <c r="B95" s="15"/>
      <c r="C95" s="15"/>
      <c r="D95" s="15"/>
      <c r="E95" s="15" t="s">
        <v>215</v>
      </c>
      <c r="F95" s="16" t="s">
        <v>312</v>
      </c>
      <c r="G95" s="16"/>
      <c r="H95" s="15">
        <v>5</v>
      </c>
      <c r="I95" s="15"/>
      <c r="J95" s="15"/>
      <c r="K95" s="15"/>
      <c r="L95" s="15"/>
      <c r="M95" s="27"/>
      <c r="N95" s="27"/>
    </row>
    <row r="96" spans="1:14">
      <c r="A96" s="25"/>
      <c r="B96" s="15"/>
      <c r="C96" s="15"/>
      <c r="D96" s="15"/>
      <c r="E96" s="15" t="s">
        <v>215</v>
      </c>
      <c r="F96" s="16" t="s">
        <v>313</v>
      </c>
      <c r="G96" s="16" t="s">
        <v>314</v>
      </c>
      <c r="H96" s="15">
        <v>4</v>
      </c>
      <c r="I96" s="15"/>
      <c r="J96" s="15"/>
      <c r="K96" s="15"/>
      <c r="L96" s="15"/>
      <c r="M96" s="27"/>
      <c r="N96" s="27"/>
    </row>
    <row r="97" spans="1:14">
      <c r="A97" s="25"/>
      <c r="B97" s="15"/>
      <c r="C97" s="15"/>
      <c r="D97" s="15"/>
      <c r="E97" s="15" t="s">
        <v>156</v>
      </c>
      <c r="F97" s="16" t="s">
        <v>315</v>
      </c>
      <c r="G97" s="16"/>
      <c r="H97" s="15">
        <v>4</v>
      </c>
      <c r="I97" s="15"/>
      <c r="J97" s="15"/>
      <c r="K97" s="15"/>
      <c r="L97" s="15"/>
      <c r="M97" s="28"/>
      <c r="N97" s="28"/>
    </row>
    <row r="98" spans="1:14">
      <c r="A98" s="23" t="s">
        <v>17</v>
      </c>
      <c r="B98" s="35" t="s">
        <v>43</v>
      </c>
      <c r="C98" s="23" t="s">
        <v>44</v>
      </c>
      <c r="D98" s="23" t="s">
        <v>28</v>
      </c>
      <c r="E98" s="15" t="s">
        <v>165</v>
      </c>
      <c r="F98" s="16" t="s">
        <v>316</v>
      </c>
      <c r="G98" s="16"/>
      <c r="H98" s="15">
        <v>3</v>
      </c>
      <c r="I98" s="15">
        <v>1</v>
      </c>
      <c r="J98" s="15">
        <v>25</v>
      </c>
      <c r="K98" s="15">
        <v>1</v>
      </c>
      <c r="L98" s="15">
        <f>MAX($J$2:$J$102)</f>
        <v>29</v>
      </c>
      <c r="M98" s="26">
        <f>ROUND(J98/L98*5,3)</f>
        <v>4.31</v>
      </c>
      <c r="N98" s="26">
        <f>MAX(K98,M98)</f>
        <v>4.31</v>
      </c>
    </row>
    <row r="99" spans="1:14">
      <c r="A99" s="25"/>
      <c r="B99" s="25"/>
      <c r="C99" s="25"/>
      <c r="D99" s="25"/>
      <c r="E99" s="15" t="s">
        <v>156</v>
      </c>
      <c r="F99" s="16" t="s">
        <v>264</v>
      </c>
      <c r="G99" s="16" t="s">
        <v>265</v>
      </c>
      <c r="H99" s="15">
        <v>6</v>
      </c>
      <c r="I99" s="15"/>
      <c r="J99" s="15"/>
      <c r="K99" s="15"/>
      <c r="L99" s="15"/>
      <c r="M99" s="27"/>
      <c r="N99" s="27"/>
    </row>
    <row r="100" spans="1:14">
      <c r="A100" s="25"/>
      <c r="B100" s="25"/>
      <c r="C100" s="25"/>
      <c r="D100" s="25"/>
      <c r="E100" s="15" t="s">
        <v>162</v>
      </c>
      <c r="F100" s="16" t="s">
        <v>180</v>
      </c>
      <c r="G100" s="16" t="s">
        <v>268</v>
      </c>
      <c r="H100" s="15">
        <v>4</v>
      </c>
      <c r="I100" s="15"/>
      <c r="J100" s="15"/>
      <c r="K100" s="15"/>
      <c r="L100" s="15"/>
      <c r="M100" s="27"/>
      <c r="N100" s="27"/>
    </row>
    <row r="101" spans="1:14">
      <c r="A101" s="25"/>
      <c r="B101" s="25"/>
      <c r="C101" s="25"/>
      <c r="D101" s="25"/>
      <c r="E101" s="15" t="s">
        <v>156</v>
      </c>
      <c r="F101" s="16" t="s">
        <v>317</v>
      </c>
      <c r="G101" s="16" t="s">
        <v>318</v>
      </c>
      <c r="H101" s="15">
        <v>6</v>
      </c>
      <c r="I101" s="15"/>
      <c r="J101" s="15"/>
      <c r="K101" s="15"/>
      <c r="L101" s="15"/>
      <c r="M101" s="27"/>
      <c r="N101" s="27"/>
    </row>
    <row r="102" spans="1:14">
      <c r="A102" s="25"/>
      <c r="B102" s="25"/>
      <c r="C102" s="25"/>
      <c r="D102" s="25"/>
      <c r="E102" s="15" t="s">
        <v>156</v>
      </c>
      <c r="F102" s="16" t="s">
        <v>319</v>
      </c>
      <c r="G102" s="16" t="s">
        <v>320</v>
      </c>
      <c r="H102" s="15">
        <v>6</v>
      </c>
      <c r="I102" s="15"/>
      <c r="J102" s="15"/>
      <c r="K102" s="15"/>
      <c r="L102" s="15"/>
      <c r="M102" s="28"/>
      <c r="N102" s="28"/>
    </row>
  </sheetData>
  <mergeCells count="198">
    <mergeCell ref="A2:A6"/>
    <mergeCell ref="A7:A11"/>
    <mergeCell ref="A12:A14"/>
    <mergeCell ref="A15:A19"/>
    <mergeCell ref="A20:A24"/>
    <mergeCell ref="A25:A29"/>
    <mergeCell ref="A30:A34"/>
    <mergeCell ref="A35:A39"/>
    <mergeCell ref="A40:A44"/>
    <mergeCell ref="A45:A49"/>
    <mergeCell ref="A50:A54"/>
    <mergeCell ref="A55:A59"/>
    <mergeCell ref="A60:A62"/>
    <mergeCell ref="A63:A67"/>
    <mergeCell ref="A68:A72"/>
    <mergeCell ref="A73:A77"/>
    <mergeCell ref="A78:A82"/>
    <mergeCell ref="A83:A84"/>
    <mergeCell ref="A85:A87"/>
    <mergeCell ref="A88:A92"/>
    <mergeCell ref="A93:A97"/>
    <mergeCell ref="A98:A102"/>
    <mergeCell ref="B2:B6"/>
    <mergeCell ref="B7:B11"/>
    <mergeCell ref="B12:B14"/>
    <mergeCell ref="B15:B19"/>
    <mergeCell ref="B20:B24"/>
    <mergeCell ref="B25:B29"/>
    <mergeCell ref="B30:B34"/>
    <mergeCell ref="B35:B39"/>
    <mergeCell ref="B40:B44"/>
    <mergeCell ref="B45:B49"/>
    <mergeCell ref="B50:B54"/>
    <mergeCell ref="B55:B59"/>
    <mergeCell ref="B60:B62"/>
    <mergeCell ref="B63:B67"/>
    <mergeCell ref="B68:B72"/>
    <mergeCell ref="B73:B77"/>
    <mergeCell ref="B78:B82"/>
    <mergeCell ref="B83:B84"/>
    <mergeCell ref="B85:B87"/>
    <mergeCell ref="B88:B92"/>
    <mergeCell ref="B93:B97"/>
    <mergeCell ref="B98:B102"/>
    <mergeCell ref="C2:C6"/>
    <mergeCell ref="C7:C11"/>
    <mergeCell ref="C12:C14"/>
    <mergeCell ref="C15:C19"/>
    <mergeCell ref="C20:C24"/>
    <mergeCell ref="C25:C29"/>
    <mergeCell ref="C30:C34"/>
    <mergeCell ref="C35:C39"/>
    <mergeCell ref="C40:C44"/>
    <mergeCell ref="C45:C49"/>
    <mergeCell ref="C50:C54"/>
    <mergeCell ref="C55:C59"/>
    <mergeCell ref="C60:C62"/>
    <mergeCell ref="C63:C67"/>
    <mergeCell ref="C68:C72"/>
    <mergeCell ref="C73:C77"/>
    <mergeCell ref="C78:C82"/>
    <mergeCell ref="C83:C84"/>
    <mergeCell ref="C85:C87"/>
    <mergeCell ref="C88:C92"/>
    <mergeCell ref="C93:C97"/>
    <mergeCell ref="C98:C102"/>
    <mergeCell ref="D2:D6"/>
    <mergeCell ref="D7:D11"/>
    <mergeCell ref="D12:D14"/>
    <mergeCell ref="D15:D19"/>
    <mergeCell ref="D20:D24"/>
    <mergeCell ref="D25:D29"/>
    <mergeCell ref="D30:D34"/>
    <mergeCell ref="D35:D39"/>
    <mergeCell ref="D40:D44"/>
    <mergeCell ref="D45:D49"/>
    <mergeCell ref="D50:D54"/>
    <mergeCell ref="D55:D59"/>
    <mergeCell ref="D60:D62"/>
    <mergeCell ref="D63:D67"/>
    <mergeCell ref="D68:D72"/>
    <mergeCell ref="D73:D77"/>
    <mergeCell ref="D78:D82"/>
    <mergeCell ref="D83:D84"/>
    <mergeCell ref="D85:D87"/>
    <mergeCell ref="D88:D92"/>
    <mergeCell ref="D93:D97"/>
    <mergeCell ref="D98:D102"/>
    <mergeCell ref="J2:J6"/>
    <mergeCell ref="J7:J11"/>
    <mergeCell ref="J12:J14"/>
    <mergeCell ref="J15:J19"/>
    <mergeCell ref="J20:J24"/>
    <mergeCell ref="J25:J29"/>
    <mergeCell ref="J30:J34"/>
    <mergeCell ref="J35:J39"/>
    <mergeCell ref="J40:J44"/>
    <mergeCell ref="J45:J49"/>
    <mergeCell ref="J50:J54"/>
    <mergeCell ref="J55:J59"/>
    <mergeCell ref="J60:J62"/>
    <mergeCell ref="J63:J67"/>
    <mergeCell ref="J68:J72"/>
    <mergeCell ref="J73:J77"/>
    <mergeCell ref="J78:J82"/>
    <mergeCell ref="J83:J84"/>
    <mergeCell ref="J85:J87"/>
    <mergeCell ref="J88:J92"/>
    <mergeCell ref="J93:J97"/>
    <mergeCell ref="J98:J102"/>
    <mergeCell ref="K2:K6"/>
    <mergeCell ref="K7:K11"/>
    <mergeCell ref="K12:K14"/>
    <mergeCell ref="K15:K19"/>
    <mergeCell ref="K20:K24"/>
    <mergeCell ref="K25:K29"/>
    <mergeCell ref="K30:K34"/>
    <mergeCell ref="K35:K39"/>
    <mergeCell ref="K40:K44"/>
    <mergeCell ref="K45:K49"/>
    <mergeCell ref="K50:K54"/>
    <mergeCell ref="K55:K59"/>
    <mergeCell ref="K60:K62"/>
    <mergeCell ref="K63:K67"/>
    <mergeCell ref="K68:K72"/>
    <mergeCell ref="K73:K77"/>
    <mergeCell ref="K78:K82"/>
    <mergeCell ref="K83:K84"/>
    <mergeCell ref="K85:K87"/>
    <mergeCell ref="K88:K92"/>
    <mergeCell ref="K93:K97"/>
    <mergeCell ref="K98:K102"/>
    <mergeCell ref="L2:L6"/>
    <mergeCell ref="L7:L11"/>
    <mergeCell ref="L12:L14"/>
    <mergeCell ref="L15:L19"/>
    <mergeCell ref="L20:L24"/>
    <mergeCell ref="L25:L29"/>
    <mergeCell ref="L30:L34"/>
    <mergeCell ref="L35:L39"/>
    <mergeCell ref="L40:L44"/>
    <mergeCell ref="L45:L49"/>
    <mergeCell ref="L50:L54"/>
    <mergeCell ref="L55:L59"/>
    <mergeCell ref="L60:L62"/>
    <mergeCell ref="L63:L67"/>
    <mergeCell ref="L68:L72"/>
    <mergeCell ref="L73:L77"/>
    <mergeCell ref="L78:L82"/>
    <mergeCell ref="L83:L84"/>
    <mergeCell ref="L85:L87"/>
    <mergeCell ref="L88:L92"/>
    <mergeCell ref="L93:L97"/>
    <mergeCell ref="L98:L102"/>
    <mergeCell ref="M2:M6"/>
    <mergeCell ref="M7:M11"/>
    <mergeCell ref="M12:M14"/>
    <mergeCell ref="M15:M19"/>
    <mergeCell ref="M20:M24"/>
    <mergeCell ref="M25:M29"/>
    <mergeCell ref="M30:M34"/>
    <mergeCell ref="M35:M39"/>
    <mergeCell ref="M40:M44"/>
    <mergeCell ref="M45:M49"/>
    <mergeCell ref="M50:M54"/>
    <mergeCell ref="M55:M59"/>
    <mergeCell ref="M60:M62"/>
    <mergeCell ref="M63:M67"/>
    <mergeCell ref="M68:M72"/>
    <mergeCell ref="M73:M77"/>
    <mergeCell ref="M78:M82"/>
    <mergeCell ref="M83:M84"/>
    <mergeCell ref="M85:M87"/>
    <mergeCell ref="M88:M92"/>
    <mergeCell ref="M93:M97"/>
    <mergeCell ref="M98:M102"/>
    <mergeCell ref="N2:N6"/>
    <mergeCell ref="N7:N11"/>
    <mergeCell ref="N12:N14"/>
    <mergeCell ref="N15:N19"/>
    <mergeCell ref="N20:N24"/>
    <mergeCell ref="N25:N29"/>
    <mergeCell ref="N30:N34"/>
    <mergeCell ref="N35:N39"/>
    <mergeCell ref="N40:N44"/>
    <mergeCell ref="N45:N49"/>
    <mergeCell ref="N50:N54"/>
    <mergeCell ref="N55:N59"/>
    <mergeCell ref="N60:N62"/>
    <mergeCell ref="N63:N67"/>
    <mergeCell ref="N68:N72"/>
    <mergeCell ref="N73:N77"/>
    <mergeCell ref="N78:N82"/>
    <mergeCell ref="N83:N84"/>
    <mergeCell ref="N85:N87"/>
    <mergeCell ref="N88:N92"/>
    <mergeCell ref="N93:N97"/>
    <mergeCell ref="N98:N10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74"/>
  <sheetViews>
    <sheetView topLeftCell="C36" workbookViewId="0">
      <selection activeCell="F42" sqref="F42"/>
    </sheetView>
  </sheetViews>
  <sheetFormatPr defaultColWidth="9" defaultRowHeight="14.25"/>
  <cols>
    <col min="1" max="1" width="18.25" customWidth="1"/>
    <col min="2" max="2" width="16.625" customWidth="1"/>
    <col min="3" max="3" width="12.125" customWidth="1"/>
    <col min="4" max="4" width="10" customWidth="1"/>
    <col min="5" max="5" width="11.375" customWidth="1"/>
    <col min="6" max="6" width="45.375" customWidth="1"/>
    <col min="7" max="7" width="33.125" customWidth="1"/>
    <col min="9" max="9" width="11.625" customWidth="1"/>
    <col min="13" max="13" width="11.5"/>
  </cols>
  <sheetData>
    <row r="1" ht="71.25" spans="1:14">
      <c r="A1" s="19" t="s">
        <v>1</v>
      </c>
      <c r="B1" s="19" t="s">
        <v>2</v>
      </c>
      <c r="C1" s="19" t="s">
        <v>3</v>
      </c>
      <c r="D1" s="19" t="s">
        <v>4</v>
      </c>
      <c r="E1" s="19" t="s">
        <v>147</v>
      </c>
      <c r="F1" s="19" t="s">
        <v>148</v>
      </c>
      <c r="G1" s="19" t="s">
        <v>149</v>
      </c>
      <c r="H1" s="19" t="s">
        <v>150</v>
      </c>
      <c r="I1" s="19" t="s">
        <v>151</v>
      </c>
      <c r="J1" s="19" t="s">
        <v>152</v>
      </c>
      <c r="K1" s="19" t="s">
        <v>153</v>
      </c>
      <c r="L1" s="21" t="s">
        <v>154</v>
      </c>
      <c r="M1" s="21" t="s">
        <v>155</v>
      </c>
      <c r="N1" s="19" t="s">
        <v>12</v>
      </c>
    </row>
    <row r="2" spans="1:14">
      <c r="A2" s="15" t="s">
        <v>68</v>
      </c>
      <c r="B2" s="34" t="s">
        <v>95</v>
      </c>
      <c r="C2" s="15" t="s">
        <v>96</v>
      </c>
      <c r="D2" s="15" t="s">
        <v>28</v>
      </c>
      <c r="E2" s="15" t="s">
        <v>156</v>
      </c>
      <c r="F2" s="16" t="s">
        <v>319</v>
      </c>
      <c r="G2" s="16" t="s">
        <v>321</v>
      </c>
      <c r="H2" s="15">
        <v>6</v>
      </c>
      <c r="I2" s="15"/>
      <c r="J2" s="15">
        <v>22</v>
      </c>
      <c r="K2" s="15">
        <v>1</v>
      </c>
      <c r="L2" s="15">
        <f>MAX($J$2:$J$74)</f>
        <v>32</v>
      </c>
      <c r="M2" s="15">
        <f>ROUND(J2/L2*5,3)</f>
        <v>3.438</v>
      </c>
      <c r="N2" s="15">
        <f>MAX(K2,M2)</f>
        <v>3.438</v>
      </c>
    </row>
    <row r="3" spans="1:14">
      <c r="A3" s="15"/>
      <c r="B3" s="15"/>
      <c r="C3" s="15"/>
      <c r="D3" s="15"/>
      <c r="E3" s="15" t="s">
        <v>156</v>
      </c>
      <c r="F3" s="16" t="s">
        <v>322</v>
      </c>
      <c r="G3" s="16" t="s">
        <v>323</v>
      </c>
      <c r="H3" s="15">
        <v>6</v>
      </c>
      <c r="I3" s="15"/>
      <c r="J3" s="15"/>
      <c r="K3" s="15"/>
      <c r="L3" s="15"/>
      <c r="M3" s="15"/>
      <c r="N3" s="15"/>
    </row>
    <row r="4" spans="1:14">
      <c r="A4" s="15"/>
      <c r="B4" s="15"/>
      <c r="C4" s="15"/>
      <c r="D4" s="15"/>
      <c r="E4" s="15" t="s">
        <v>156</v>
      </c>
      <c r="F4" s="16" t="s">
        <v>324</v>
      </c>
      <c r="G4" s="16" t="s">
        <v>325</v>
      </c>
      <c r="H4" s="15">
        <v>5</v>
      </c>
      <c r="I4" s="15"/>
      <c r="J4" s="15"/>
      <c r="K4" s="15"/>
      <c r="L4" s="15"/>
      <c r="M4" s="15"/>
      <c r="N4" s="15"/>
    </row>
    <row r="5" spans="1:14">
      <c r="A5" s="15"/>
      <c r="B5" s="15"/>
      <c r="C5" s="15"/>
      <c r="D5" s="15"/>
      <c r="E5" s="15" t="s">
        <v>165</v>
      </c>
      <c r="F5" s="16" t="s">
        <v>249</v>
      </c>
      <c r="G5" s="16"/>
      <c r="H5" s="15">
        <v>3</v>
      </c>
      <c r="I5" s="15">
        <v>1</v>
      </c>
      <c r="J5" s="15"/>
      <c r="K5" s="15"/>
      <c r="L5" s="15"/>
      <c r="M5" s="15"/>
      <c r="N5" s="15"/>
    </row>
    <row r="6" spans="1:14">
      <c r="A6" s="15"/>
      <c r="B6" s="15"/>
      <c r="C6" s="15"/>
      <c r="D6" s="15"/>
      <c r="E6" s="15" t="s">
        <v>162</v>
      </c>
      <c r="F6" s="16" t="s">
        <v>326</v>
      </c>
      <c r="G6" s="16"/>
      <c r="H6" s="15">
        <v>2</v>
      </c>
      <c r="I6" s="15"/>
      <c r="J6" s="15"/>
      <c r="K6" s="15"/>
      <c r="L6" s="15"/>
      <c r="M6" s="15"/>
      <c r="N6" s="15"/>
    </row>
    <row r="7" spans="1:14">
      <c r="A7" s="15" t="s">
        <v>68</v>
      </c>
      <c r="B7" s="34" t="s">
        <v>93</v>
      </c>
      <c r="C7" s="15" t="s">
        <v>94</v>
      </c>
      <c r="D7" s="15" t="s">
        <v>28</v>
      </c>
      <c r="E7" s="15" t="s">
        <v>165</v>
      </c>
      <c r="F7" s="16" t="s">
        <v>327</v>
      </c>
      <c r="G7" s="16"/>
      <c r="H7" s="15">
        <v>3</v>
      </c>
      <c r="I7" s="15">
        <v>1</v>
      </c>
      <c r="J7" s="15">
        <v>14</v>
      </c>
      <c r="K7" s="15">
        <v>1</v>
      </c>
      <c r="L7" s="15">
        <f>MAX($J$2:$J$74)</f>
        <v>32</v>
      </c>
      <c r="M7" s="15">
        <f>ROUND(J7/L7*5,3)</f>
        <v>2.188</v>
      </c>
      <c r="N7" s="15">
        <f>MAX(K7,M7)</f>
        <v>2.188</v>
      </c>
    </row>
    <row r="8" spans="1:14">
      <c r="A8" s="15"/>
      <c r="B8" s="15"/>
      <c r="C8" s="15"/>
      <c r="D8" s="15"/>
      <c r="E8" s="15" t="s">
        <v>156</v>
      </c>
      <c r="F8" s="16" t="s">
        <v>328</v>
      </c>
      <c r="G8" s="16" t="s">
        <v>321</v>
      </c>
      <c r="H8" s="15">
        <v>6</v>
      </c>
      <c r="I8" s="15"/>
      <c r="J8" s="15"/>
      <c r="K8" s="15"/>
      <c r="L8" s="15"/>
      <c r="M8" s="15"/>
      <c r="N8" s="15"/>
    </row>
    <row r="9" spans="1:14">
      <c r="A9" s="15"/>
      <c r="B9" s="15"/>
      <c r="C9" s="15"/>
      <c r="D9" s="15"/>
      <c r="E9" s="15" t="s">
        <v>211</v>
      </c>
      <c r="F9" s="16" t="s">
        <v>329</v>
      </c>
      <c r="G9" s="16"/>
      <c r="H9" s="15">
        <v>1</v>
      </c>
      <c r="I9" s="15"/>
      <c r="J9" s="15"/>
      <c r="K9" s="15"/>
      <c r="L9" s="15"/>
      <c r="M9" s="15"/>
      <c r="N9" s="15"/>
    </row>
    <row r="10" spans="1:14">
      <c r="A10" s="15"/>
      <c r="B10" s="15"/>
      <c r="C10" s="15"/>
      <c r="D10" s="15"/>
      <c r="E10" s="15" t="s">
        <v>162</v>
      </c>
      <c r="F10" s="16" t="s">
        <v>180</v>
      </c>
      <c r="G10" s="16"/>
      <c r="H10" s="15">
        <v>4</v>
      </c>
      <c r="I10" s="15"/>
      <c r="J10" s="15"/>
      <c r="K10" s="15"/>
      <c r="L10" s="15"/>
      <c r="M10" s="15"/>
      <c r="N10" s="15"/>
    </row>
    <row r="11" spans="1:14">
      <c r="A11" s="15" t="s">
        <v>68</v>
      </c>
      <c r="B11" s="20" t="s">
        <v>71</v>
      </c>
      <c r="C11" s="15" t="s">
        <v>72</v>
      </c>
      <c r="D11" s="15" t="s">
        <v>28</v>
      </c>
      <c r="E11" s="15" t="s">
        <v>165</v>
      </c>
      <c r="F11" s="16" t="s">
        <v>330</v>
      </c>
      <c r="G11" s="16"/>
      <c r="H11" s="15">
        <v>3</v>
      </c>
      <c r="I11" s="15">
        <v>1</v>
      </c>
      <c r="J11" s="15">
        <v>20</v>
      </c>
      <c r="K11" s="15">
        <v>1</v>
      </c>
      <c r="L11" s="15">
        <f>MAX($J$2:$J$74)</f>
        <v>32</v>
      </c>
      <c r="M11" s="15">
        <f>ROUND(J11/L11*5,3)</f>
        <v>3.125</v>
      </c>
      <c r="N11" s="15">
        <f>MAX(K11,M11)</f>
        <v>3.125</v>
      </c>
    </row>
    <row r="12" spans="1:14">
      <c r="A12" s="15"/>
      <c r="B12" s="20"/>
      <c r="C12" s="15"/>
      <c r="D12" s="15"/>
      <c r="E12" s="15" t="s">
        <v>156</v>
      </c>
      <c r="F12" s="16" t="s">
        <v>237</v>
      </c>
      <c r="G12" s="16" t="s">
        <v>331</v>
      </c>
      <c r="H12" s="15">
        <v>5</v>
      </c>
      <c r="I12" s="15"/>
      <c r="J12" s="15"/>
      <c r="K12" s="15"/>
      <c r="L12" s="15"/>
      <c r="M12" s="15"/>
      <c r="N12" s="15"/>
    </row>
    <row r="13" spans="1:14">
      <c r="A13" s="15"/>
      <c r="B13" s="20"/>
      <c r="C13" s="15"/>
      <c r="D13" s="15"/>
      <c r="E13" s="15" t="s">
        <v>156</v>
      </c>
      <c r="F13" s="16" t="s">
        <v>332</v>
      </c>
      <c r="G13" s="16" t="s">
        <v>333</v>
      </c>
      <c r="H13" s="15">
        <v>5</v>
      </c>
      <c r="I13" s="15"/>
      <c r="J13" s="15"/>
      <c r="K13" s="15"/>
      <c r="L13" s="15"/>
      <c r="M13" s="15"/>
      <c r="N13" s="15"/>
    </row>
    <row r="14" spans="1:14">
      <c r="A14" s="15"/>
      <c r="B14" s="20"/>
      <c r="C14" s="15"/>
      <c r="D14" s="15"/>
      <c r="E14" s="15" t="s">
        <v>156</v>
      </c>
      <c r="F14" s="16" t="s">
        <v>334</v>
      </c>
      <c r="G14" s="16" t="s">
        <v>335</v>
      </c>
      <c r="H14" s="15">
        <v>5</v>
      </c>
      <c r="I14" s="15"/>
      <c r="J14" s="15"/>
      <c r="K14" s="15"/>
      <c r="L14" s="15"/>
      <c r="M14" s="15"/>
      <c r="N14" s="15"/>
    </row>
    <row r="15" spans="1:14">
      <c r="A15" s="15"/>
      <c r="B15" s="20"/>
      <c r="C15" s="15"/>
      <c r="D15" s="15"/>
      <c r="E15" s="15" t="s">
        <v>162</v>
      </c>
      <c r="F15" s="16" t="s">
        <v>336</v>
      </c>
      <c r="G15" s="16"/>
      <c r="H15" s="15">
        <v>2</v>
      </c>
      <c r="I15" s="15"/>
      <c r="J15" s="15"/>
      <c r="K15" s="15"/>
      <c r="L15" s="15"/>
      <c r="M15" s="15"/>
      <c r="N15" s="15"/>
    </row>
    <row r="16" spans="1:14">
      <c r="A16" s="15" t="s">
        <v>68</v>
      </c>
      <c r="B16" s="34" t="s">
        <v>85</v>
      </c>
      <c r="C16" s="15" t="s">
        <v>86</v>
      </c>
      <c r="D16" s="15" t="s">
        <v>28</v>
      </c>
      <c r="E16" s="15" t="s">
        <v>165</v>
      </c>
      <c r="F16" s="16" t="s">
        <v>337</v>
      </c>
      <c r="G16" s="16"/>
      <c r="H16" s="15">
        <v>3</v>
      </c>
      <c r="I16" s="15">
        <v>1</v>
      </c>
      <c r="J16" s="15">
        <f>SUM(H16:H19)</f>
        <v>14</v>
      </c>
      <c r="K16" s="15">
        <v>1</v>
      </c>
      <c r="L16" s="15">
        <f>MAX($J$2:$J$74)</f>
        <v>32</v>
      </c>
      <c r="M16" s="15">
        <f>ROUND(J16/L16*5,3)</f>
        <v>2.188</v>
      </c>
      <c r="N16" s="15">
        <f>MAX(K16,M16)</f>
        <v>2.188</v>
      </c>
    </row>
    <row r="17" spans="1:14">
      <c r="A17" s="15"/>
      <c r="B17" s="15"/>
      <c r="C17" s="15"/>
      <c r="D17" s="15"/>
      <c r="E17" s="15" t="s">
        <v>156</v>
      </c>
      <c r="F17" s="16" t="s">
        <v>237</v>
      </c>
      <c r="G17" s="16" t="s">
        <v>338</v>
      </c>
      <c r="H17" s="15">
        <v>5</v>
      </c>
      <c r="I17" s="15"/>
      <c r="J17" s="15"/>
      <c r="K17" s="15"/>
      <c r="L17" s="15"/>
      <c r="M17" s="15"/>
      <c r="N17" s="15"/>
    </row>
    <row r="18" spans="1:14">
      <c r="A18" s="15"/>
      <c r="B18" s="15"/>
      <c r="C18" s="15"/>
      <c r="D18" s="15"/>
      <c r="E18" s="15" t="s">
        <v>156</v>
      </c>
      <c r="F18" s="16" t="s">
        <v>197</v>
      </c>
      <c r="G18" s="16" t="s">
        <v>339</v>
      </c>
      <c r="H18" s="15">
        <v>4</v>
      </c>
      <c r="I18" s="15"/>
      <c r="J18" s="15"/>
      <c r="K18" s="15"/>
      <c r="L18" s="15"/>
      <c r="M18" s="15"/>
      <c r="N18" s="15"/>
    </row>
    <row r="19" spans="1:14">
      <c r="A19" s="15"/>
      <c r="B19" s="15"/>
      <c r="C19" s="15"/>
      <c r="D19" s="15"/>
      <c r="E19" s="15" t="s">
        <v>162</v>
      </c>
      <c r="F19" s="16" t="s">
        <v>340</v>
      </c>
      <c r="G19" s="16" t="s">
        <v>273</v>
      </c>
      <c r="H19" s="15">
        <v>2</v>
      </c>
      <c r="I19" s="15"/>
      <c r="J19" s="15"/>
      <c r="K19" s="15"/>
      <c r="L19" s="15"/>
      <c r="M19" s="15"/>
      <c r="N19" s="15"/>
    </row>
    <row r="20" spans="1:14">
      <c r="A20" s="15" t="s">
        <v>68</v>
      </c>
      <c r="B20" s="34" t="s">
        <v>101</v>
      </c>
      <c r="C20" s="15" t="s">
        <v>102</v>
      </c>
      <c r="D20" s="15" t="s">
        <v>28</v>
      </c>
      <c r="E20" s="15" t="s">
        <v>165</v>
      </c>
      <c r="F20" s="16" t="s">
        <v>341</v>
      </c>
      <c r="G20" s="16"/>
      <c r="H20" s="15">
        <v>4</v>
      </c>
      <c r="I20" s="15">
        <v>1.5</v>
      </c>
      <c r="J20" s="15">
        <v>8.33</v>
      </c>
      <c r="K20" s="15">
        <f>SUM(I20:I22)</f>
        <v>1.5</v>
      </c>
      <c r="L20" s="15">
        <f>MAX($J$2:$J$74)</f>
        <v>32</v>
      </c>
      <c r="M20" s="15">
        <f>ROUND(J20/L20*5,3)</f>
        <v>1.302</v>
      </c>
      <c r="N20" s="15">
        <f>MAX(K20,M20)</f>
        <v>1.5</v>
      </c>
    </row>
    <row r="21" spans="1:14">
      <c r="A21" s="15"/>
      <c r="B21" s="15"/>
      <c r="C21" s="15"/>
      <c r="D21" s="15"/>
      <c r="E21" s="15" t="s">
        <v>156</v>
      </c>
      <c r="F21" s="16" t="s">
        <v>342</v>
      </c>
      <c r="G21" s="16" t="s">
        <v>343</v>
      </c>
      <c r="H21" s="15">
        <v>2.33</v>
      </c>
      <c r="I21" s="15"/>
      <c r="J21" s="15"/>
      <c r="K21" s="15"/>
      <c r="L21" s="15"/>
      <c r="M21" s="15"/>
      <c r="N21" s="15"/>
    </row>
    <row r="22" spans="1:14">
      <c r="A22" s="15"/>
      <c r="B22" s="15"/>
      <c r="C22" s="15"/>
      <c r="D22" s="15"/>
      <c r="E22" s="15" t="s">
        <v>162</v>
      </c>
      <c r="F22" s="16" t="s">
        <v>326</v>
      </c>
      <c r="G22" s="16"/>
      <c r="H22" s="15">
        <v>2</v>
      </c>
      <c r="I22" s="15"/>
      <c r="J22" s="15"/>
      <c r="K22" s="15"/>
      <c r="L22" s="15"/>
      <c r="M22" s="15"/>
      <c r="N22" s="15"/>
    </row>
    <row r="23" spans="1:14">
      <c r="A23" s="15" t="s">
        <v>68</v>
      </c>
      <c r="B23" s="34" t="s">
        <v>75</v>
      </c>
      <c r="C23" s="15" t="s">
        <v>76</v>
      </c>
      <c r="D23" s="15" t="s">
        <v>20</v>
      </c>
      <c r="E23" s="15" t="s">
        <v>156</v>
      </c>
      <c r="F23" s="16" t="s">
        <v>344</v>
      </c>
      <c r="G23" s="16" t="s">
        <v>345</v>
      </c>
      <c r="H23" s="15">
        <v>8</v>
      </c>
      <c r="I23" s="15">
        <v>1.5</v>
      </c>
      <c r="J23" s="15">
        <v>22.5</v>
      </c>
      <c r="K23" s="15">
        <v>1.5</v>
      </c>
      <c r="L23" s="15">
        <f>MAX($J$2:$J$74)</f>
        <v>32</v>
      </c>
      <c r="M23" s="15">
        <f>ROUND(J23/L23*5,3)</f>
        <v>3.516</v>
      </c>
      <c r="N23" s="15">
        <f>MAX(K23,M23)</f>
        <v>3.516</v>
      </c>
    </row>
    <row r="24" spans="1:14">
      <c r="A24" s="15"/>
      <c r="B24" s="15"/>
      <c r="C24" s="15"/>
      <c r="D24" s="15"/>
      <c r="E24" s="15" t="s">
        <v>156</v>
      </c>
      <c r="F24" s="16" t="s">
        <v>346</v>
      </c>
      <c r="G24" s="16" t="s">
        <v>331</v>
      </c>
      <c r="H24" s="15">
        <v>5</v>
      </c>
      <c r="I24" s="15"/>
      <c r="J24" s="15"/>
      <c r="K24" s="15"/>
      <c r="L24" s="15"/>
      <c r="M24" s="15"/>
      <c r="N24" s="15"/>
    </row>
    <row r="25" spans="1:14">
      <c r="A25" s="15"/>
      <c r="B25" s="15"/>
      <c r="C25" s="15"/>
      <c r="D25" s="15"/>
      <c r="E25" s="15" t="s">
        <v>156</v>
      </c>
      <c r="F25" s="16" t="s">
        <v>347</v>
      </c>
      <c r="G25" s="16" t="s">
        <v>348</v>
      </c>
      <c r="H25" s="15">
        <v>4</v>
      </c>
      <c r="I25" s="15"/>
      <c r="J25" s="15"/>
      <c r="K25" s="15"/>
      <c r="L25" s="15"/>
      <c r="M25" s="15"/>
      <c r="N25" s="15"/>
    </row>
    <row r="26" spans="1:14">
      <c r="A26" s="15"/>
      <c r="B26" s="15"/>
      <c r="C26" s="15"/>
      <c r="D26" s="15"/>
      <c r="E26" s="15" t="s">
        <v>162</v>
      </c>
      <c r="F26" s="16" t="s">
        <v>349</v>
      </c>
      <c r="G26" s="16" t="s">
        <v>350</v>
      </c>
      <c r="H26" s="15">
        <v>3</v>
      </c>
      <c r="I26" s="15"/>
      <c r="J26" s="15"/>
      <c r="K26" s="15"/>
      <c r="L26" s="15"/>
      <c r="M26" s="15"/>
      <c r="N26" s="15"/>
    </row>
    <row r="27" spans="1:14">
      <c r="A27" s="15"/>
      <c r="B27" s="15"/>
      <c r="C27" s="15"/>
      <c r="D27" s="15"/>
      <c r="E27" s="15" t="s">
        <v>170</v>
      </c>
      <c r="F27" s="16" t="s">
        <v>351</v>
      </c>
      <c r="G27" s="16" t="s">
        <v>352</v>
      </c>
      <c r="H27" s="15">
        <v>2.5</v>
      </c>
      <c r="I27" s="15"/>
      <c r="J27" s="15"/>
      <c r="K27" s="15"/>
      <c r="L27" s="15"/>
      <c r="M27" s="15"/>
      <c r="N27" s="15"/>
    </row>
    <row r="28" spans="1:14">
      <c r="A28" s="15" t="s">
        <v>68</v>
      </c>
      <c r="B28" s="37" t="s">
        <v>79</v>
      </c>
      <c r="C28" s="15" t="s">
        <v>80</v>
      </c>
      <c r="D28" s="15" t="s">
        <v>28</v>
      </c>
      <c r="E28" s="15" t="s">
        <v>165</v>
      </c>
      <c r="F28" s="16" t="s">
        <v>353</v>
      </c>
      <c r="G28" s="16"/>
      <c r="H28" s="15">
        <v>3</v>
      </c>
      <c r="I28" s="15">
        <v>1</v>
      </c>
      <c r="J28" s="15">
        <v>20</v>
      </c>
      <c r="K28" s="15">
        <v>1</v>
      </c>
      <c r="L28" s="15">
        <f>MAX($J$2:$J$74)</f>
        <v>32</v>
      </c>
      <c r="M28" s="15">
        <f>ROUND(J28/L28*5,3)</f>
        <v>3.125</v>
      </c>
      <c r="N28" s="15">
        <f>MAX(K28,M28)</f>
        <v>3.125</v>
      </c>
    </row>
    <row r="29" spans="1:14">
      <c r="A29" s="15"/>
      <c r="B29" s="20"/>
      <c r="C29" s="15"/>
      <c r="D29" s="15"/>
      <c r="E29" s="15" t="s">
        <v>162</v>
      </c>
      <c r="F29" s="16" t="s">
        <v>354</v>
      </c>
      <c r="G29" s="16"/>
      <c r="H29" s="15">
        <v>3</v>
      </c>
      <c r="I29" s="15"/>
      <c r="J29" s="15"/>
      <c r="K29" s="15"/>
      <c r="L29" s="15"/>
      <c r="M29" s="15"/>
      <c r="N29" s="15"/>
    </row>
    <row r="30" spans="1:14">
      <c r="A30" s="15"/>
      <c r="B30" s="20"/>
      <c r="C30" s="15"/>
      <c r="D30" s="15"/>
      <c r="E30" s="15" t="s">
        <v>156</v>
      </c>
      <c r="F30" s="16" t="s">
        <v>355</v>
      </c>
      <c r="G30" s="16" t="s">
        <v>278</v>
      </c>
      <c r="H30" s="15">
        <v>6</v>
      </c>
      <c r="I30" s="15"/>
      <c r="J30" s="15"/>
      <c r="K30" s="15"/>
      <c r="L30" s="15"/>
      <c r="M30" s="15"/>
      <c r="N30" s="15"/>
    </row>
    <row r="31" spans="1:14">
      <c r="A31" s="15"/>
      <c r="B31" s="20"/>
      <c r="C31" s="15"/>
      <c r="D31" s="15"/>
      <c r="E31" s="15" t="s">
        <v>156</v>
      </c>
      <c r="F31" s="16" t="s">
        <v>356</v>
      </c>
      <c r="G31" s="16" t="s">
        <v>357</v>
      </c>
      <c r="H31" s="15">
        <v>5</v>
      </c>
      <c r="I31" s="15"/>
      <c r="J31" s="15"/>
      <c r="K31" s="15"/>
      <c r="L31" s="15"/>
      <c r="M31" s="15"/>
      <c r="N31" s="15"/>
    </row>
    <row r="32" spans="1:14">
      <c r="A32" s="15"/>
      <c r="B32" s="20"/>
      <c r="C32" s="15"/>
      <c r="D32" s="15"/>
      <c r="E32" s="15" t="s">
        <v>156</v>
      </c>
      <c r="F32" s="16" t="s">
        <v>358</v>
      </c>
      <c r="G32" s="16" t="s">
        <v>359</v>
      </c>
      <c r="H32" s="15">
        <v>3</v>
      </c>
      <c r="I32" s="15"/>
      <c r="J32" s="15"/>
      <c r="K32" s="15"/>
      <c r="L32" s="15"/>
      <c r="M32" s="15"/>
      <c r="N32" s="15"/>
    </row>
    <row r="33" spans="1:14">
      <c r="A33" s="15" t="s">
        <v>68</v>
      </c>
      <c r="B33" s="34" t="s">
        <v>97</v>
      </c>
      <c r="C33" s="15" t="s">
        <v>98</v>
      </c>
      <c r="D33" s="15" t="s">
        <v>20</v>
      </c>
      <c r="E33" s="15" t="s">
        <v>156</v>
      </c>
      <c r="F33" s="16" t="s">
        <v>360</v>
      </c>
      <c r="G33" s="16" t="s">
        <v>361</v>
      </c>
      <c r="H33" s="15">
        <v>6</v>
      </c>
      <c r="I33" s="15"/>
      <c r="J33" s="15">
        <v>21</v>
      </c>
      <c r="K33" s="15">
        <v>0</v>
      </c>
      <c r="L33" s="15">
        <f>MAX($J$2:$J$74)</f>
        <v>32</v>
      </c>
      <c r="M33" s="15">
        <f>ROUND(J33/L33*5,3)</f>
        <v>3.281</v>
      </c>
      <c r="N33" s="15">
        <f>MAX(K33,M33)</f>
        <v>3.281</v>
      </c>
    </row>
    <row r="34" spans="1:14">
      <c r="A34" s="15"/>
      <c r="B34" s="15"/>
      <c r="C34" s="15"/>
      <c r="D34" s="15"/>
      <c r="E34" s="15" t="s">
        <v>156</v>
      </c>
      <c r="F34" s="16" t="s">
        <v>362</v>
      </c>
      <c r="G34" s="16" t="s">
        <v>363</v>
      </c>
      <c r="H34" s="15">
        <v>6</v>
      </c>
      <c r="I34" s="15"/>
      <c r="J34" s="15"/>
      <c r="K34" s="15"/>
      <c r="L34" s="15"/>
      <c r="M34" s="15"/>
      <c r="N34" s="15"/>
    </row>
    <row r="35" spans="1:14">
      <c r="A35" s="15"/>
      <c r="B35" s="15"/>
      <c r="C35" s="15"/>
      <c r="D35" s="15"/>
      <c r="E35" s="15" t="s">
        <v>156</v>
      </c>
      <c r="F35" s="16" t="s">
        <v>364</v>
      </c>
      <c r="G35" s="16" t="s">
        <v>365</v>
      </c>
      <c r="H35" s="15">
        <v>5</v>
      </c>
      <c r="I35" s="15"/>
      <c r="J35" s="15"/>
      <c r="K35" s="15"/>
      <c r="L35" s="15"/>
      <c r="M35" s="15"/>
      <c r="N35" s="15"/>
    </row>
    <row r="36" spans="1:14">
      <c r="A36" s="15"/>
      <c r="B36" s="15"/>
      <c r="C36" s="15"/>
      <c r="D36" s="15"/>
      <c r="E36" s="15" t="s">
        <v>165</v>
      </c>
      <c r="F36" s="16" t="s">
        <v>366</v>
      </c>
      <c r="G36" s="16" t="s">
        <v>367</v>
      </c>
      <c r="H36" s="15">
        <v>2</v>
      </c>
      <c r="I36" s="15"/>
      <c r="J36" s="15"/>
      <c r="K36" s="15"/>
      <c r="L36" s="15"/>
      <c r="M36" s="15"/>
      <c r="N36" s="15"/>
    </row>
    <row r="37" spans="1:14">
      <c r="A37" s="15"/>
      <c r="B37" s="15"/>
      <c r="C37" s="15"/>
      <c r="D37" s="15"/>
      <c r="E37" s="15" t="s">
        <v>162</v>
      </c>
      <c r="F37" s="16" t="s">
        <v>368</v>
      </c>
      <c r="G37" s="16" t="s">
        <v>369</v>
      </c>
      <c r="H37" s="15">
        <v>2</v>
      </c>
      <c r="I37" s="15"/>
      <c r="J37" s="15"/>
      <c r="K37" s="15"/>
      <c r="L37" s="15"/>
      <c r="M37" s="15"/>
      <c r="N37" s="15"/>
    </row>
    <row r="38" spans="1:14">
      <c r="A38" s="15" t="s">
        <v>68</v>
      </c>
      <c r="B38" s="34" t="s">
        <v>89</v>
      </c>
      <c r="C38" s="15" t="s">
        <v>90</v>
      </c>
      <c r="D38" s="15" t="s">
        <v>28</v>
      </c>
      <c r="E38" s="15" t="s">
        <v>165</v>
      </c>
      <c r="F38" s="16" t="s">
        <v>370</v>
      </c>
      <c r="G38" s="16"/>
      <c r="H38" s="15">
        <v>3</v>
      </c>
      <c r="I38" s="15">
        <v>1</v>
      </c>
      <c r="J38" s="15">
        <v>7</v>
      </c>
      <c r="K38" s="15">
        <v>1</v>
      </c>
      <c r="L38" s="15">
        <f>MAX($J$2:$J$74)</f>
        <v>32</v>
      </c>
      <c r="M38" s="15">
        <f>ROUND(J38/L38*5,3)</f>
        <v>1.094</v>
      </c>
      <c r="N38" s="15">
        <f>MAX(K38,M38)</f>
        <v>1.094</v>
      </c>
    </row>
    <row r="39" spans="1:14">
      <c r="A39" s="15"/>
      <c r="B39" s="15"/>
      <c r="C39" s="15"/>
      <c r="D39" s="15"/>
      <c r="E39" s="15" t="s">
        <v>156</v>
      </c>
      <c r="F39" s="16" t="s">
        <v>173</v>
      </c>
      <c r="G39" s="16" t="s">
        <v>339</v>
      </c>
      <c r="H39" s="15">
        <v>4</v>
      </c>
      <c r="I39" s="15"/>
      <c r="J39" s="15"/>
      <c r="K39" s="15"/>
      <c r="L39" s="15"/>
      <c r="M39" s="15"/>
      <c r="N39" s="15"/>
    </row>
    <row r="40" spans="1:14">
      <c r="A40" s="15" t="s">
        <v>68</v>
      </c>
      <c r="B40" s="34" t="s">
        <v>87</v>
      </c>
      <c r="C40" s="15" t="s">
        <v>88</v>
      </c>
      <c r="D40" s="15" t="s">
        <v>28</v>
      </c>
      <c r="E40" s="15" t="s">
        <v>200</v>
      </c>
      <c r="F40" s="16" t="s">
        <v>371</v>
      </c>
      <c r="G40" s="16"/>
      <c r="H40" s="15">
        <v>3</v>
      </c>
      <c r="I40" s="15">
        <v>1</v>
      </c>
      <c r="J40" s="15">
        <f>SUM(H40:H43)</f>
        <v>6.67</v>
      </c>
      <c r="K40" s="15">
        <v>1</v>
      </c>
      <c r="L40" s="15">
        <f>MAX($J$2:$J$74)</f>
        <v>32</v>
      </c>
      <c r="M40" s="15">
        <f>ROUND(J40/L40*5,3)</f>
        <v>1.042</v>
      </c>
      <c r="N40" s="15">
        <f>MAX(K40,M40)</f>
        <v>1.042</v>
      </c>
    </row>
    <row r="41" spans="1:14">
      <c r="A41" s="15"/>
      <c r="B41" s="15"/>
      <c r="C41" s="15"/>
      <c r="D41" s="15"/>
      <c r="E41" s="15" t="s">
        <v>186</v>
      </c>
      <c r="F41" s="16" t="s">
        <v>372</v>
      </c>
      <c r="G41" s="16" t="s">
        <v>373</v>
      </c>
      <c r="H41" s="15">
        <v>2</v>
      </c>
      <c r="I41" s="15"/>
      <c r="J41" s="15"/>
      <c r="K41" s="15"/>
      <c r="L41" s="15"/>
      <c r="M41" s="15"/>
      <c r="N41" s="15"/>
    </row>
    <row r="42" spans="1:14">
      <c r="A42" s="15"/>
      <c r="B42" s="15"/>
      <c r="C42" s="15"/>
      <c r="D42" s="15"/>
      <c r="E42" s="15" t="s">
        <v>186</v>
      </c>
      <c r="F42" s="15" t="s">
        <v>374</v>
      </c>
      <c r="G42" s="15" t="s">
        <v>375</v>
      </c>
      <c r="H42" s="15">
        <v>1.67</v>
      </c>
      <c r="I42" s="15"/>
      <c r="J42" s="15"/>
      <c r="K42" s="15"/>
      <c r="L42" s="15"/>
      <c r="M42" s="15"/>
      <c r="N42" s="15"/>
    </row>
    <row r="43" spans="1:14">
      <c r="A43" s="15"/>
      <c r="B43" s="15"/>
      <c r="C43" s="15"/>
      <c r="D43" s="15"/>
      <c r="E43" s="15" t="s">
        <v>170</v>
      </c>
      <c r="F43" s="15" t="s">
        <v>376</v>
      </c>
      <c r="G43" s="15" t="s">
        <v>377</v>
      </c>
      <c r="H43" s="15">
        <v>0</v>
      </c>
      <c r="I43" s="15"/>
      <c r="J43" s="15"/>
      <c r="K43" s="15"/>
      <c r="L43" s="15"/>
      <c r="M43" s="15"/>
      <c r="N43" s="15"/>
    </row>
    <row r="44" spans="1:14">
      <c r="A44" s="15" t="s">
        <v>68</v>
      </c>
      <c r="B44" s="34" t="s">
        <v>81</v>
      </c>
      <c r="C44" s="15" t="s">
        <v>82</v>
      </c>
      <c r="D44" s="15" t="s">
        <v>20</v>
      </c>
      <c r="E44" s="15" t="s">
        <v>156</v>
      </c>
      <c r="F44" s="16" t="s">
        <v>378</v>
      </c>
      <c r="G44" s="16" t="s">
        <v>379</v>
      </c>
      <c r="H44" s="15">
        <v>7</v>
      </c>
      <c r="I44" s="15"/>
      <c r="J44" s="15">
        <v>23</v>
      </c>
      <c r="K44" s="15">
        <v>0</v>
      </c>
      <c r="L44" s="15">
        <f>MAX($J$2:$J$74)</f>
        <v>32</v>
      </c>
      <c r="M44" s="15">
        <f>ROUND(J44/L44*5,3)</f>
        <v>3.594</v>
      </c>
      <c r="N44" s="15">
        <f>MAX(K44,M44)</f>
        <v>3.594</v>
      </c>
    </row>
    <row r="45" spans="1:14">
      <c r="A45" s="15"/>
      <c r="B45" s="15"/>
      <c r="C45" s="15"/>
      <c r="D45" s="15"/>
      <c r="E45" s="15" t="s">
        <v>156</v>
      </c>
      <c r="F45" s="16" t="s">
        <v>380</v>
      </c>
      <c r="G45" s="16" t="s">
        <v>381</v>
      </c>
      <c r="H45" s="15">
        <v>6</v>
      </c>
      <c r="I45" s="15"/>
      <c r="J45" s="15"/>
      <c r="K45" s="15"/>
      <c r="L45" s="15"/>
      <c r="M45" s="15"/>
      <c r="N45" s="15"/>
    </row>
    <row r="46" spans="1:14">
      <c r="A46" s="15"/>
      <c r="B46" s="15"/>
      <c r="C46" s="15"/>
      <c r="D46" s="15"/>
      <c r="E46" s="15" t="s">
        <v>156</v>
      </c>
      <c r="F46" s="16" t="s">
        <v>382</v>
      </c>
      <c r="G46" s="16" t="s">
        <v>383</v>
      </c>
      <c r="H46" s="15">
        <v>4</v>
      </c>
      <c r="I46" s="15"/>
      <c r="J46" s="15"/>
      <c r="K46" s="15"/>
      <c r="L46" s="15"/>
      <c r="M46" s="15"/>
      <c r="N46" s="15"/>
    </row>
    <row r="47" spans="1:14">
      <c r="A47" s="15"/>
      <c r="B47" s="15"/>
      <c r="C47" s="15"/>
      <c r="D47" s="15"/>
      <c r="E47" s="15" t="s">
        <v>162</v>
      </c>
      <c r="F47" s="16" t="s">
        <v>163</v>
      </c>
      <c r="G47" s="16"/>
      <c r="H47" s="15">
        <v>4</v>
      </c>
      <c r="I47" s="15"/>
      <c r="J47" s="15"/>
      <c r="K47" s="15"/>
      <c r="L47" s="15"/>
      <c r="M47" s="15"/>
      <c r="N47" s="15"/>
    </row>
    <row r="48" spans="1:14">
      <c r="A48" s="15"/>
      <c r="B48" s="15"/>
      <c r="C48" s="15"/>
      <c r="D48" s="15"/>
      <c r="E48" s="15" t="s">
        <v>165</v>
      </c>
      <c r="F48" s="16" t="s">
        <v>384</v>
      </c>
      <c r="G48" s="16"/>
      <c r="H48" s="15">
        <v>2</v>
      </c>
      <c r="I48" s="15"/>
      <c r="J48" s="15"/>
      <c r="K48" s="15"/>
      <c r="L48" s="15"/>
      <c r="M48" s="15"/>
      <c r="N48" s="15"/>
    </row>
    <row r="49" spans="1:14">
      <c r="A49" s="15" t="s">
        <v>68</v>
      </c>
      <c r="B49" s="34" t="s">
        <v>69</v>
      </c>
      <c r="C49" s="15" t="s">
        <v>70</v>
      </c>
      <c r="D49" s="15" t="s">
        <v>28</v>
      </c>
      <c r="E49" s="15" t="s">
        <v>165</v>
      </c>
      <c r="F49" s="16" t="s">
        <v>385</v>
      </c>
      <c r="G49" s="16"/>
      <c r="H49" s="15">
        <v>3</v>
      </c>
      <c r="I49" s="15"/>
      <c r="J49" s="15">
        <v>21</v>
      </c>
      <c r="K49" s="15">
        <v>0</v>
      </c>
      <c r="L49" s="15">
        <f>MAX($J$2:$J$74)</f>
        <v>32</v>
      </c>
      <c r="M49" s="15">
        <f>ROUND(J49/L49*5,3)</f>
        <v>3.281</v>
      </c>
      <c r="N49" s="15">
        <f>MAX(K49,M49)</f>
        <v>3.281</v>
      </c>
    </row>
    <row r="50" spans="1:14">
      <c r="A50" s="15"/>
      <c r="B50" s="15"/>
      <c r="C50" s="15"/>
      <c r="D50" s="15"/>
      <c r="E50" s="15" t="s">
        <v>156</v>
      </c>
      <c r="F50" s="16" t="s">
        <v>386</v>
      </c>
      <c r="G50" s="16" t="s">
        <v>387</v>
      </c>
      <c r="H50" s="15">
        <v>6</v>
      </c>
      <c r="I50" s="15"/>
      <c r="J50" s="15"/>
      <c r="K50" s="15"/>
      <c r="L50" s="15"/>
      <c r="M50" s="15"/>
      <c r="N50" s="15"/>
    </row>
    <row r="51" spans="1:14">
      <c r="A51" s="15"/>
      <c r="B51" s="15"/>
      <c r="C51" s="15"/>
      <c r="D51" s="15"/>
      <c r="E51" s="15" t="s">
        <v>156</v>
      </c>
      <c r="F51" s="16" t="s">
        <v>388</v>
      </c>
      <c r="G51" s="16" t="s">
        <v>389</v>
      </c>
      <c r="H51" s="15">
        <v>6</v>
      </c>
      <c r="I51" s="15"/>
      <c r="J51" s="15"/>
      <c r="K51" s="15"/>
      <c r="L51" s="15"/>
      <c r="M51" s="15"/>
      <c r="N51" s="15"/>
    </row>
    <row r="52" spans="1:14">
      <c r="A52" s="15"/>
      <c r="B52" s="15"/>
      <c r="C52" s="15"/>
      <c r="D52" s="15"/>
      <c r="E52" s="15" t="s">
        <v>156</v>
      </c>
      <c r="F52" s="16" t="s">
        <v>390</v>
      </c>
      <c r="G52" s="16" t="s">
        <v>391</v>
      </c>
      <c r="H52" s="15">
        <v>4</v>
      </c>
      <c r="I52" s="15"/>
      <c r="J52" s="15"/>
      <c r="K52" s="15"/>
      <c r="L52" s="15"/>
      <c r="M52" s="15"/>
      <c r="N52" s="15"/>
    </row>
    <row r="53" spans="1:14">
      <c r="A53" s="15"/>
      <c r="B53" s="15"/>
      <c r="C53" s="15"/>
      <c r="D53" s="15"/>
      <c r="E53" s="15" t="s">
        <v>162</v>
      </c>
      <c r="F53" s="16" t="s">
        <v>392</v>
      </c>
      <c r="G53" s="16" t="s">
        <v>393</v>
      </c>
      <c r="H53" s="15">
        <v>2</v>
      </c>
      <c r="I53" s="15"/>
      <c r="J53" s="15"/>
      <c r="K53" s="15"/>
      <c r="L53" s="15"/>
      <c r="M53" s="15"/>
      <c r="N53" s="15"/>
    </row>
    <row r="54" spans="1:14">
      <c r="A54" s="15" t="s">
        <v>68</v>
      </c>
      <c r="B54" s="34" t="s">
        <v>99</v>
      </c>
      <c r="C54" s="15" t="s">
        <v>100</v>
      </c>
      <c r="D54" s="15" t="s">
        <v>20</v>
      </c>
      <c r="E54" s="15" t="s">
        <v>165</v>
      </c>
      <c r="F54" s="16" t="s">
        <v>394</v>
      </c>
      <c r="G54" s="16"/>
      <c r="H54" s="15">
        <v>4</v>
      </c>
      <c r="I54" s="15">
        <v>1.5</v>
      </c>
      <c r="J54" s="15">
        <v>12</v>
      </c>
      <c r="K54" s="15">
        <v>1.5</v>
      </c>
      <c r="L54" s="15">
        <f>MAX($J$2:$J$74)</f>
        <v>32</v>
      </c>
      <c r="M54" s="15">
        <f>ROUND(J54/L54*5,3)</f>
        <v>1.875</v>
      </c>
      <c r="N54" s="15">
        <f>MAX(K54,M54)</f>
        <v>1.875</v>
      </c>
    </row>
    <row r="55" spans="1:14">
      <c r="A55" s="15"/>
      <c r="B55" s="15"/>
      <c r="C55" s="15"/>
      <c r="D55" s="15"/>
      <c r="E55" s="15" t="s">
        <v>156</v>
      </c>
      <c r="F55" s="16" t="s">
        <v>319</v>
      </c>
      <c r="G55" s="16" t="s">
        <v>395</v>
      </c>
      <c r="H55" s="15">
        <v>6</v>
      </c>
      <c r="I55" s="15"/>
      <c r="J55" s="15"/>
      <c r="K55" s="15"/>
      <c r="L55" s="15"/>
      <c r="M55" s="15"/>
      <c r="N55" s="15"/>
    </row>
    <row r="56" spans="1:14">
      <c r="A56" s="15"/>
      <c r="B56" s="15"/>
      <c r="C56" s="15"/>
      <c r="D56" s="15"/>
      <c r="E56" s="15" t="s">
        <v>156</v>
      </c>
      <c r="F56" s="16" t="s">
        <v>396</v>
      </c>
      <c r="G56" s="16" t="s">
        <v>397</v>
      </c>
      <c r="H56" s="15">
        <v>0</v>
      </c>
      <c r="I56" s="15"/>
      <c r="J56" s="15"/>
      <c r="K56" s="15"/>
      <c r="L56" s="15"/>
      <c r="M56" s="15"/>
      <c r="N56" s="15"/>
    </row>
    <row r="57" spans="1:14">
      <c r="A57" s="15"/>
      <c r="B57" s="15"/>
      <c r="C57" s="15"/>
      <c r="D57" s="15"/>
      <c r="E57" s="15" t="s">
        <v>215</v>
      </c>
      <c r="F57" s="16" t="s">
        <v>398</v>
      </c>
      <c r="G57" s="16" t="s">
        <v>399</v>
      </c>
      <c r="H57" s="15">
        <v>1</v>
      </c>
      <c r="I57" s="15"/>
      <c r="J57" s="15"/>
      <c r="K57" s="15"/>
      <c r="L57" s="15"/>
      <c r="M57" s="15"/>
      <c r="N57" s="15"/>
    </row>
    <row r="58" spans="1:14">
      <c r="A58" s="15"/>
      <c r="B58" s="15"/>
      <c r="C58" s="15"/>
      <c r="D58" s="15"/>
      <c r="E58" s="15" t="s">
        <v>211</v>
      </c>
      <c r="F58" s="16" t="s">
        <v>400</v>
      </c>
      <c r="G58" s="16"/>
      <c r="H58" s="15">
        <v>1</v>
      </c>
      <c r="I58" s="22"/>
      <c r="J58" s="15"/>
      <c r="K58" s="15"/>
      <c r="L58" s="15"/>
      <c r="M58" s="15"/>
      <c r="N58" s="15"/>
    </row>
    <row r="59" spans="1:14">
      <c r="A59" s="15" t="s">
        <v>68</v>
      </c>
      <c r="B59" s="34" t="s">
        <v>77</v>
      </c>
      <c r="C59" s="15" t="s">
        <v>78</v>
      </c>
      <c r="D59" s="15" t="s">
        <v>28</v>
      </c>
      <c r="E59" s="15" t="s">
        <v>165</v>
      </c>
      <c r="F59" s="16" t="s">
        <v>401</v>
      </c>
      <c r="G59" s="16"/>
      <c r="H59" s="15">
        <v>3</v>
      </c>
      <c r="I59" s="15">
        <v>1</v>
      </c>
      <c r="J59" s="15">
        <v>16</v>
      </c>
      <c r="K59" s="15">
        <v>1</v>
      </c>
      <c r="L59" s="15">
        <f>MAX($J$2:$J$74)</f>
        <v>32</v>
      </c>
      <c r="M59" s="15">
        <f>ROUND(J59/L59*5,3)</f>
        <v>2.5</v>
      </c>
      <c r="N59" s="15">
        <f>MAX(K59,M59)</f>
        <v>2.5</v>
      </c>
    </row>
    <row r="60" spans="1:14">
      <c r="A60" s="15"/>
      <c r="B60" s="15"/>
      <c r="C60" s="15"/>
      <c r="D60" s="15"/>
      <c r="E60" s="15" t="s">
        <v>156</v>
      </c>
      <c r="F60" s="16" t="s">
        <v>346</v>
      </c>
      <c r="G60" s="16" t="s">
        <v>402</v>
      </c>
      <c r="H60" s="15">
        <v>5</v>
      </c>
      <c r="I60" s="15"/>
      <c r="J60" s="15"/>
      <c r="K60" s="15"/>
      <c r="L60" s="15"/>
      <c r="M60" s="15"/>
      <c r="N60" s="15"/>
    </row>
    <row r="61" spans="1:14">
      <c r="A61" s="15"/>
      <c r="B61" s="15"/>
      <c r="C61" s="15"/>
      <c r="D61" s="15"/>
      <c r="E61" s="15" t="s">
        <v>156</v>
      </c>
      <c r="F61" s="16" t="s">
        <v>403</v>
      </c>
      <c r="G61" s="16" t="s">
        <v>404</v>
      </c>
      <c r="H61" s="15">
        <v>6</v>
      </c>
      <c r="I61" s="15"/>
      <c r="J61" s="15"/>
      <c r="K61" s="15"/>
      <c r="L61" s="15"/>
      <c r="M61" s="15"/>
      <c r="N61" s="15"/>
    </row>
    <row r="62" spans="1:14">
      <c r="A62" s="15"/>
      <c r="B62" s="15"/>
      <c r="C62" s="15"/>
      <c r="D62" s="15"/>
      <c r="E62" s="15" t="s">
        <v>162</v>
      </c>
      <c r="F62" s="16" t="s">
        <v>405</v>
      </c>
      <c r="G62" s="16" t="s">
        <v>406</v>
      </c>
      <c r="H62" s="15">
        <v>2</v>
      </c>
      <c r="I62" s="15"/>
      <c r="J62" s="15"/>
      <c r="K62" s="15"/>
      <c r="L62" s="15"/>
      <c r="M62" s="15"/>
      <c r="N62" s="15"/>
    </row>
    <row r="63" spans="1:14">
      <c r="A63" s="15" t="s">
        <v>68</v>
      </c>
      <c r="B63" s="34" t="s">
        <v>73</v>
      </c>
      <c r="C63" s="15" t="s">
        <v>74</v>
      </c>
      <c r="D63" s="15" t="s">
        <v>28</v>
      </c>
      <c r="E63" s="15" t="s">
        <v>156</v>
      </c>
      <c r="F63" s="16" t="s">
        <v>407</v>
      </c>
      <c r="G63" s="16" t="s">
        <v>408</v>
      </c>
      <c r="H63" s="15">
        <v>9</v>
      </c>
      <c r="I63" s="15">
        <v>0.7</v>
      </c>
      <c r="J63" s="15">
        <v>32</v>
      </c>
      <c r="K63" s="15">
        <f>SUM(I63:I67)</f>
        <v>1.7</v>
      </c>
      <c r="L63" s="15">
        <f>MAX($J$2:$J$74)</f>
        <v>32</v>
      </c>
      <c r="M63" s="15">
        <f>ROUND(J63/L63*5,3)</f>
        <v>5</v>
      </c>
      <c r="N63" s="15">
        <f>MAX(K63,M63)</f>
        <v>5</v>
      </c>
    </row>
    <row r="64" spans="1:14">
      <c r="A64" s="15"/>
      <c r="B64" s="15"/>
      <c r="C64" s="15"/>
      <c r="D64" s="15"/>
      <c r="E64" s="15" t="s">
        <v>156</v>
      </c>
      <c r="F64" s="16" t="s">
        <v>409</v>
      </c>
      <c r="G64" s="16" t="s">
        <v>410</v>
      </c>
      <c r="H64" s="15">
        <v>7</v>
      </c>
      <c r="I64" s="15">
        <v>1</v>
      </c>
      <c r="J64" s="15"/>
      <c r="K64" s="15"/>
      <c r="L64" s="15"/>
      <c r="M64" s="15"/>
      <c r="N64" s="15"/>
    </row>
    <row r="65" spans="1:14">
      <c r="A65" s="15"/>
      <c r="B65" s="15"/>
      <c r="C65" s="15"/>
      <c r="D65" s="15"/>
      <c r="E65" s="15" t="s">
        <v>156</v>
      </c>
      <c r="F65" s="16" t="s">
        <v>411</v>
      </c>
      <c r="G65" s="16" t="s">
        <v>412</v>
      </c>
      <c r="H65" s="15">
        <v>7</v>
      </c>
      <c r="I65" s="15"/>
      <c r="J65" s="15"/>
      <c r="K65" s="15"/>
      <c r="L65" s="15"/>
      <c r="M65" s="15"/>
      <c r="N65" s="15"/>
    </row>
    <row r="66" spans="1:14">
      <c r="A66" s="15"/>
      <c r="B66" s="15"/>
      <c r="C66" s="15"/>
      <c r="D66" s="15"/>
      <c r="E66" s="15" t="s">
        <v>170</v>
      </c>
      <c r="F66" s="16" t="s">
        <v>413</v>
      </c>
      <c r="G66" s="16" t="s">
        <v>414</v>
      </c>
      <c r="H66" s="15">
        <v>4</v>
      </c>
      <c r="I66" s="15"/>
      <c r="J66" s="15"/>
      <c r="K66" s="15"/>
      <c r="L66" s="15"/>
      <c r="M66" s="15"/>
      <c r="N66" s="15"/>
    </row>
    <row r="67" spans="1:14">
      <c r="A67" s="15"/>
      <c r="B67" s="15"/>
      <c r="C67" s="15"/>
      <c r="D67" s="15"/>
      <c r="E67" s="15" t="s">
        <v>162</v>
      </c>
      <c r="F67" s="16" t="s">
        <v>415</v>
      </c>
      <c r="G67" s="16" t="s">
        <v>416</v>
      </c>
      <c r="H67" s="15">
        <v>5</v>
      </c>
      <c r="I67" s="15"/>
      <c r="J67" s="15"/>
      <c r="K67" s="15"/>
      <c r="L67" s="15"/>
      <c r="M67" s="15"/>
      <c r="N67" s="15"/>
    </row>
    <row r="68" spans="1:14">
      <c r="A68" s="15" t="s">
        <v>68</v>
      </c>
      <c r="B68" s="34" t="s">
        <v>91</v>
      </c>
      <c r="C68" s="15" t="s">
        <v>92</v>
      </c>
      <c r="D68" s="15" t="s">
        <v>28</v>
      </c>
      <c r="E68" s="15" t="s">
        <v>165</v>
      </c>
      <c r="F68" s="16" t="s">
        <v>417</v>
      </c>
      <c r="G68" s="16"/>
      <c r="H68" s="15">
        <v>2</v>
      </c>
      <c r="I68" s="15"/>
      <c r="J68" s="15">
        <v>5</v>
      </c>
      <c r="K68" s="15">
        <v>0</v>
      </c>
      <c r="L68" s="15">
        <f>MAX($J$2:$J$74)</f>
        <v>32</v>
      </c>
      <c r="M68" s="15">
        <f>ROUND(J68/L68*5,3)</f>
        <v>0.781</v>
      </c>
      <c r="N68" s="15">
        <f>MAX(K68,M68)</f>
        <v>0.781</v>
      </c>
    </row>
    <row r="69" spans="1:14">
      <c r="A69" s="15"/>
      <c r="B69" s="15"/>
      <c r="C69" s="15"/>
      <c r="D69" s="15"/>
      <c r="E69" s="15" t="s">
        <v>200</v>
      </c>
      <c r="F69" s="16" t="s">
        <v>418</v>
      </c>
      <c r="G69" s="16"/>
      <c r="H69" s="15">
        <v>3</v>
      </c>
      <c r="I69" s="15"/>
      <c r="J69" s="15"/>
      <c r="K69" s="15"/>
      <c r="L69" s="15"/>
      <c r="M69" s="15"/>
      <c r="N69" s="15"/>
    </row>
    <row r="70" spans="1:14">
      <c r="A70" s="15" t="s">
        <v>68</v>
      </c>
      <c r="B70" s="34" t="s">
        <v>83</v>
      </c>
      <c r="C70" s="15" t="s">
        <v>84</v>
      </c>
      <c r="D70" s="15" t="s">
        <v>28</v>
      </c>
      <c r="E70" s="15" t="s">
        <v>165</v>
      </c>
      <c r="F70" s="16" t="s">
        <v>246</v>
      </c>
      <c r="G70" s="16"/>
      <c r="H70" s="15">
        <v>3</v>
      </c>
      <c r="I70" s="15">
        <v>1</v>
      </c>
      <c r="J70" s="15">
        <v>25</v>
      </c>
      <c r="K70" s="15">
        <v>1</v>
      </c>
      <c r="L70" s="15">
        <f>MAX($J$2:$J$74)</f>
        <v>32</v>
      </c>
      <c r="M70" s="15">
        <f>ROUND(J70/L70*5,3)</f>
        <v>3.906</v>
      </c>
      <c r="N70" s="15">
        <f>MAX(K70,M70)</f>
        <v>3.906</v>
      </c>
    </row>
    <row r="71" spans="1:14">
      <c r="A71" s="15"/>
      <c r="B71" s="15"/>
      <c r="C71" s="15"/>
      <c r="D71" s="15"/>
      <c r="E71" s="15" t="s">
        <v>162</v>
      </c>
      <c r="F71" s="16" t="s">
        <v>180</v>
      </c>
      <c r="G71" s="16"/>
      <c r="H71" s="15">
        <v>4</v>
      </c>
      <c r="I71" s="15"/>
      <c r="J71" s="15"/>
      <c r="K71" s="15"/>
      <c r="L71" s="15"/>
      <c r="M71" s="15"/>
      <c r="N71" s="15"/>
    </row>
    <row r="72" spans="1:14">
      <c r="A72" s="15"/>
      <c r="B72" s="15"/>
      <c r="C72" s="15"/>
      <c r="D72" s="15"/>
      <c r="E72" s="15" t="s">
        <v>156</v>
      </c>
      <c r="F72" s="16" t="s">
        <v>419</v>
      </c>
      <c r="G72" s="16" t="s">
        <v>420</v>
      </c>
      <c r="H72" s="15">
        <v>6</v>
      </c>
      <c r="I72" s="15"/>
      <c r="J72" s="15"/>
      <c r="K72" s="15"/>
      <c r="L72" s="15"/>
      <c r="M72" s="15"/>
      <c r="N72" s="15"/>
    </row>
    <row r="73" spans="1:14">
      <c r="A73" s="15"/>
      <c r="B73" s="15"/>
      <c r="C73" s="15"/>
      <c r="D73" s="15"/>
      <c r="E73" s="15" t="s">
        <v>156</v>
      </c>
      <c r="F73" s="16" t="s">
        <v>421</v>
      </c>
      <c r="G73" s="16" t="s">
        <v>259</v>
      </c>
      <c r="H73" s="15">
        <v>6</v>
      </c>
      <c r="I73" s="15"/>
      <c r="J73" s="15"/>
      <c r="K73" s="15"/>
      <c r="L73" s="15"/>
      <c r="M73" s="15"/>
      <c r="N73" s="15"/>
    </row>
    <row r="74" spans="1:14">
      <c r="A74" s="15"/>
      <c r="B74" s="15"/>
      <c r="C74" s="15"/>
      <c r="D74" s="15"/>
      <c r="E74" s="15" t="s">
        <v>156</v>
      </c>
      <c r="F74" s="16" t="s">
        <v>319</v>
      </c>
      <c r="G74" s="16" t="s">
        <v>321</v>
      </c>
      <c r="H74" s="15">
        <v>6</v>
      </c>
      <c r="I74" s="15"/>
      <c r="J74" s="15"/>
      <c r="K74" s="15"/>
      <c r="L74" s="15"/>
      <c r="M74" s="15"/>
      <c r="N74" s="15"/>
    </row>
  </sheetData>
  <mergeCells count="153">
    <mergeCell ref="A2:A6"/>
    <mergeCell ref="A7:A10"/>
    <mergeCell ref="A11:A15"/>
    <mergeCell ref="A16:A19"/>
    <mergeCell ref="A20:A22"/>
    <mergeCell ref="A23:A27"/>
    <mergeCell ref="A28:A32"/>
    <mergeCell ref="A33:A37"/>
    <mergeCell ref="A38:A39"/>
    <mergeCell ref="A40:A43"/>
    <mergeCell ref="A44:A48"/>
    <mergeCell ref="A49:A53"/>
    <mergeCell ref="A54:A58"/>
    <mergeCell ref="A59:A62"/>
    <mergeCell ref="A63:A67"/>
    <mergeCell ref="A68:A69"/>
    <mergeCell ref="A70:A74"/>
    <mergeCell ref="B2:B6"/>
    <mergeCell ref="B7:B10"/>
    <mergeCell ref="B11:B15"/>
    <mergeCell ref="B16:B19"/>
    <mergeCell ref="B20:B22"/>
    <mergeCell ref="B23:B27"/>
    <mergeCell ref="B28:B32"/>
    <mergeCell ref="B33:B37"/>
    <mergeCell ref="B38:B39"/>
    <mergeCell ref="B40:B43"/>
    <mergeCell ref="B44:B48"/>
    <mergeCell ref="B49:B53"/>
    <mergeCell ref="B54:B58"/>
    <mergeCell ref="B59:B62"/>
    <mergeCell ref="B63:B67"/>
    <mergeCell ref="B68:B69"/>
    <mergeCell ref="B70:B74"/>
    <mergeCell ref="C2:C6"/>
    <mergeCell ref="C7:C10"/>
    <mergeCell ref="C11:C15"/>
    <mergeCell ref="C16:C19"/>
    <mergeCell ref="C20:C22"/>
    <mergeCell ref="C23:C27"/>
    <mergeCell ref="C28:C32"/>
    <mergeCell ref="C33:C37"/>
    <mergeCell ref="C38:C39"/>
    <mergeCell ref="C40:C43"/>
    <mergeCell ref="C44:C48"/>
    <mergeCell ref="C49:C53"/>
    <mergeCell ref="C54:C58"/>
    <mergeCell ref="C59:C62"/>
    <mergeCell ref="C63:C67"/>
    <mergeCell ref="C68:C69"/>
    <mergeCell ref="C70:C74"/>
    <mergeCell ref="D2:D6"/>
    <mergeCell ref="D7:D10"/>
    <mergeCell ref="D11:D15"/>
    <mergeCell ref="D16:D19"/>
    <mergeCell ref="D20:D22"/>
    <mergeCell ref="D23:D27"/>
    <mergeCell ref="D28:D32"/>
    <mergeCell ref="D33:D37"/>
    <mergeCell ref="D38:D39"/>
    <mergeCell ref="D40:D43"/>
    <mergeCell ref="D44:D48"/>
    <mergeCell ref="D49:D53"/>
    <mergeCell ref="D54:D58"/>
    <mergeCell ref="D59:D62"/>
    <mergeCell ref="D63:D67"/>
    <mergeCell ref="D68:D69"/>
    <mergeCell ref="D70:D74"/>
    <mergeCell ref="J2:J6"/>
    <mergeCell ref="J7:J10"/>
    <mergeCell ref="J11:J15"/>
    <mergeCell ref="J16:J19"/>
    <mergeCell ref="J20:J22"/>
    <mergeCell ref="J23:J27"/>
    <mergeCell ref="J28:J32"/>
    <mergeCell ref="J33:J37"/>
    <mergeCell ref="J38:J39"/>
    <mergeCell ref="J40:J43"/>
    <mergeCell ref="J44:J48"/>
    <mergeCell ref="J49:J53"/>
    <mergeCell ref="J54:J58"/>
    <mergeCell ref="J59:J62"/>
    <mergeCell ref="J63:J67"/>
    <mergeCell ref="J68:J69"/>
    <mergeCell ref="J70:J74"/>
    <mergeCell ref="K2:K6"/>
    <mergeCell ref="K7:K10"/>
    <mergeCell ref="K11:K15"/>
    <mergeCell ref="K16:K19"/>
    <mergeCell ref="K20:K22"/>
    <mergeCell ref="K23:K27"/>
    <mergeCell ref="K28:K32"/>
    <mergeCell ref="K33:K37"/>
    <mergeCell ref="K38:K39"/>
    <mergeCell ref="K40:K43"/>
    <mergeCell ref="K44:K48"/>
    <mergeCell ref="K49:K53"/>
    <mergeCell ref="K54:K58"/>
    <mergeCell ref="K59:K62"/>
    <mergeCell ref="K63:K67"/>
    <mergeCell ref="K68:K69"/>
    <mergeCell ref="K70:K74"/>
    <mergeCell ref="L2:L6"/>
    <mergeCell ref="L7:L10"/>
    <mergeCell ref="L11:L15"/>
    <mergeCell ref="L16:L19"/>
    <mergeCell ref="L20:L22"/>
    <mergeCell ref="L23:L27"/>
    <mergeCell ref="L28:L32"/>
    <mergeCell ref="L33:L37"/>
    <mergeCell ref="L38:L39"/>
    <mergeCell ref="L40:L43"/>
    <mergeCell ref="L44:L48"/>
    <mergeCell ref="L49:L53"/>
    <mergeCell ref="L54:L58"/>
    <mergeCell ref="L59:L62"/>
    <mergeCell ref="L63:L67"/>
    <mergeCell ref="L68:L69"/>
    <mergeCell ref="L70:L74"/>
    <mergeCell ref="M2:M6"/>
    <mergeCell ref="M7:M10"/>
    <mergeCell ref="M11:M15"/>
    <mergeCell ref="M16:M19"/>
    <mergeCell ref="M20:M22"/>
    <mergeCell ref="M23:M27"/>
    <mergeCell ref="M28:M32"/>
    <mergeCell ref="M33:M37"/>
    <mergeCell ref="M38:M39"/>
    <mergeCell ref="M40:M43"/>
    <mergeCell ref="M44:M48"/>
    <mergeCell ref="M49:M53"/>
    <mergeCell ref="M54:M58"/>
    <mergeCell ref="M59:M62"/>
    <mergeCell ref="M63:M67"/>
    <mergeCell ref="M68:M69"/>
    <mergeCell ref="M70:M74"/>
    <mergeCell ref="N2:N6"/>
    <mergeCell ref="N7:N10"/>
    <mergeCell ref="N11:N15"/>
    <mergeCell ref="N16:N19"/>
    <mergeCell ref="N20:N22"/>
    <mergeCell ref="N23:N27"/>
    <mergeCell ref="N28:N32"/>
    <mergeCell ref="N33:N37"/>
    <mergeCell ref="N38:N39"/>
    <mergeCell ref="N40:N43"/>
    <mergeCell ref="N44:N48"/>
    <mergeCell ref="N49:N53"/>
    <mergeCell ref="N54:N58"/>
    <mergeCell ref="N59:N62"/>
    <mergeCell ref="N63:N67"/>
    <mergeCell ref="N68:N69"/>
    <mergeCell ref="N70:N74"/>
  </mergeCells>
  <dataValidations count="1">
    <dataValidation type="list" allowBlank="1" showInputMessage="1" showErrorMessage="1" sqref="E2:E57 E59:E74">
      <formula1>"科技项目,学科竞赛,学术论文,发明专利,荣誉获奖,专业考试类,外语水平类,其他"</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N48"/>
  <sheetViews>
    <sheetView topLeftCell="B36" workbookViewId="0">
      <selection activeCell="F58" sqref="F58"/>
    </sheetView>
  </sheetViews>
  <sheetFormatPr defaultColWidth="9" defaultRowHeight="14.25"/>
  <cols>
    <col min="1" max="1" width="18.25" customWidth="1"/>
    <col min="2" max="2" width="16.625" customWidth="1"/>
    <col min="3" max="3" width="12.125" customWidth="1"/>
    <col min="4" max="4" width="10" customWidth="1"/>
    <col min="5" max="5" width="11.375" customWidth="1"/>
    <col min="6" max="6" width="45.375" customWidth="1"/>
    <col min="7" max="7" width="33.125" customWidth="1"/>
    <col min="9" max="9" width="11.625" customWidth="1"/>
    <col min="13" max="13" width="11.5"/>
  </cols>
  <sheetData>
    <row r="1" ht="71.25" spans="1:14">
      <c r="A1" s="13" t="s">
        <v>1</v>
      </c>
      <c r="B1" s="13" t="s">
        <v>2</v>
      </c>
      <c r="C1" s="13" t="s">
        <v>3</v>
      </c>
      <c r="D1" s="13" t="s">
        <v>4</v>
      </c>
      <c r="E1" s="13" t="s">
        <v>147</v>
      </c>
      <c r="F1" s="13" t="s">
        <v>148</v>
      </c>
      <c r="G1" s="13" t="s">
        <v>149</v>
      </c>
      <c r="H1" s="13" t="s">
        <v>150</v>
      </c>
      <c r="I1" s="13" t="s">
        <v>151</v>
      </c>
      <c r="J1" s="13" t="s">
        <v>152</v>
      </c>
      <c r="K1" s="13" t="s">
        <v>153</v>
      </c>
      <c r="L1" s="18" t="s">
        <v>154</v>
      </c>
      <c r="M1" s="18" t="s">
        <v>155</v>
      </c>
      <c r="N1" s="13" t="s">
        <v>12</v>
      </c>
    </row>
    <row r="2" spans="1:14">
      <c r="A2" s="14" t="s">
        <v>120</v>
      </c>
      <c r="B2" s="34" t="s">
        <v>125</v>
      </c>
      <c r="C2" s="14" t="s">
        <v>126</v>
      </c>
      <c r="D2" s="14" t="s">
        <v>20</v>
      </c>
      <c r="E2" s="14" t="s">
        <v>165</v>
      </c>
      <c r="F2" s="16" t="s">
        <v>181</v>
      </c>
      <c r="G2" s="17"/>
      <c r="H2" s="14">
        <v>3</v>
      </c>
      <c r="I2" s="14">
        <v>1</v>
      </c>
      <c r="J2" s="14">
        <v>19</v>
      </c>
      <c r="K2" s="14">
        <v>1</v>
      </c>
      <c r="L2" s="14">
        <f>MAX($J$2:$J$48)</f>
        <v>24</v>
      </c>
      <c r="M2" s="14">
        <f>ROUND(J2/L2*5,3)</f>
        <v>3.958</v>
      </c>
      <c r="N2" s="14">
        <f>MAX(K2,M2)</f>
        <v>3.958</v>
      </c>
    </row>
    <row r="3" spans="1:14">
      <c r="A3" s="14"/>
      <c r="B3" s="15"/>
      <c r="C3" s="14"/>
      <c r="D3" s="14"/>
      <c r="E3" s="14" t="s">
        <v>162</v>
      </c>
      <c r="F3" s="16" t="s">
        <v>422</v>
      </c>
      <c r="G3" s="16"/>
      <c r="H3" s="15">
        <v>2</v>
      </c>
      <c r="I3" s="15"/>
      <c r="J3" s="14"/>
      <c r="K3" s="14"/>
      <c r="L3" s="14"/>
      <c r="M3" s="14"/>
      <c r="N3" s="14"/>
    </row>
    <row r="4" spans="1:14">
      <c r="A4" s="14"/>
      <c r="B4" s="15"/>
      <c r="C4" s="14"/>
      <c r="D4" s="14"/>
      <c r="E4" s="14" t="s">
        <v>156</v>
      </c>
      <c r="F4" s="16" t="s">
        <v>319</v>
      </c>
      <c r="G4" s="16" t="s">
        <v>423</v>
      </c>
      <c r="H4" s="15">
        <v>6</v>
      </c>
      <c r="I4" s="15"/>
      <c r="J4" s="14"/>
      <c r="K4" s="14"/>
      <c r="L4" s="14"/>
      <c r="M4" s="14"/>
      <c r="N4" s="14"/>
    </row>
    <row r="5" spans="1:14">
      <c r="A5" s="14"/>
      <c r="B5" s="15"/>
      <c r="C5" s="14"/>
      <c r="D5" s="14"/>
      <c r="E5" s="14" t="s">
        <v>156</v>
      </c>
      <c r="F5" s="16" t="s">
        <v>424</v>
      </c>
      <c r="G5" s="16" t="s">
        <v>425</v>
      </c>
      <c r="H5" s="15">
        <v>2</v>
      </c>
      <c r="I5" s="15"/>
      <c r="J5" s="14"/>
      <c r="K5" s="14"/>
      <c r="L5" s="14"/>
      <c r="M5" s="14"/>
      <c r="N5" s="14"/>
    </row>
    <row r="6" spans="1:14">
      <c r="A6" s="14"/>
      <c r="B6" s="15"/>
      <c r="C6" s="14"/>
      <c r="D6" s="14"/>
      <c r="E6" s="14" t="s">
        <v>156</v>
      </c>
      <c r="F6" s="16" t="s">
        <v>426</v>
      </c>
      <c r="G6" s="16" t="s">
        <v>427</v>
      </c>
      <c r="H6" s="15">
        <v>6</v>
      </c>
      <c r="I6" s="15"/>
      <c r="J6" s="14"/>
      <c r="K6" s="14"/>
      <c r="L6" s="14"/>
      <c r="M6" s="14"/>
      <c r="N6" s="14"/>
    </row>
    <row r="7" spans="1:14">
      <c r="A7" s="15" t="s">
        <v>120</v>
      </c>
      <c r="B7" s="34" t="s">
        <v>137</v>
      </c>
      <c r="C7" s="15" t="s">
        <v>138</v>
      </c>
      <c r="D7" s="15" t="s">
        <v>28</v>
      </c>
      <c r="E7" s="15" t="s">
        <v>156</v>
      </c>
      <c r="F7" s="16" t="s">
        <v>428</v>
      </c>
      <c r="G7" s="16" t="s">
        <v>429</v>
      </c>
      <c r="H7" s="15">
        <v>6</v>
      </c>
      <c r="I7" s="15"/>
      <c r="J7" s="15">
        <v>8</v>
      </c>
      <c r="K7" s="15">
        <v>0</v>
      </c>
      <c r="L7" s="14">
        <f>MAX($J$2:$J$48)</f>
        <v>24</v>
      </c>
      <c r="M7" s="14">
        <f>ROUND(J7/L7*5,3)</f>
        <v>1.667</v>
      </c>
      <c r="N7" s="14">
        <f>MAX(K7,M7)</f>
        <v>1.667</v>
      </c>
    </row>
    <row r="8" spans="1:14">
      <c r="A8" s="15"/>
      <c r="B8" s="15"/>
      <c r="C8" s="15"/>
      <c r="D8" s="15"/>
      <c r="E8" s="15" t="s">
        <v>165</v>
      </c>
      <c r="F8" s="16" t="s">
        <v>430</v>
      </c>
      <c r="G8" s="16"/>
      <c r="H8" s="15">
        <v>2</v>
      </c>
      <c r="I8" s="15"/>
      <c r="J8" s="15"/>
      <c r="K8" s="15"/>
      <c r="L8" s="14"/>
      <c r="M8" s="14"/>
      <c r="N8" s="14"/>
    </row>
    <row r="9" spans="1:14">
      <c r="A9" s="15" t="s">
        <v>120</v>
      </c>
      <c r="B9" s="34" t="s">
        <v>141</v>
      </c>
      <c r="C9" s="15" t="s">
        <v>142</v>
      </c>
      <c r="D9" s="15" t="s">
        <v>20</v>
      </c>
      <c r="E9" s="15" t="s">
        <v>165</v>
      </c>
      <c r="F9" s="16" t="s">
        <v>431</v>
      </c>
      <c r="G9" s="16"/>
      <c r="H9" s="15">
        <v>3</v>
      </c>
      <c r="I9" s="15">
        <v>1</v>
      </c>
      <c r="J9" s="15">
        <v>5</v>
      </c>
      <c r="K9" s="15">
        <v>1</v>
      </c>
      <c r="L9" s="14">
        <f>MAX($J$2:$J$48)</f>
        <v>24</v>
      </c>
      <c r="M9" s="14">
        <f>ROUND(J9/L9*5,3)</f>
        <v>1.042</v>
      </c>
      <c r="N9" s="14">
        <f>MAX(K9,M9)</f>
        <v>1.042</v>
      </c>
    </row>
    <row r="10" spans="1:14">
      <c r="A10" s="15"/>
      <c r="B10" s="15"/>
      <c r="C10" s="15"/>
      <c r="D10" s="15"/>
      <c r="E10" s="15" t="s">
        <v>200</v>
      </c>
      <c r="F10" s="16" t="s">
        <v>432</v>
      </c>
      <c r="G10" s="16" t="s">
        <v>433</v>
      </c>
      <c r="H10" s="15">
        <v>2</v>
      </c>
      <c r="I10" s="15"/>
      <c r="J10" s="15"/>
      <c r="K10" s="15"/>
      <c r="L10" s="14"/>
      <c r="M10" s="14"/>
      <c r="N10" s="14"/>
    </row>
    <row r="11" spans="1:14">
      <c r="A11" s="14" t="s">
        <v>120</v>
      </c>
      <c r="B11" s="38" t="s">
        <v>145</v>
      </c>
      <c r="C11" s="14" t="s">
        <v>146</v>
      </c>
      <c r="D11" s="14" t="s">
        <v>20</v>
      </c>
      <c r="E11" s="14" t="s">
        <v>165</v>
      </c>
      <c r="F11" s="16" t="s">
        <v>434</v>
      </c>
      <c r="G11" s="17"/>
      <c r="H11" s="14">
        <v>2</v>
      </c>
      <c r="I11" s="14"/>
      <c r="J11" s="14">
        <v>2</v>
      </c>
      <c r="K11" s="14">
        <v>0</v>
      </c>
      <c r="L11" s="14">
        <f>MAX($J$2:$J$48)</f>
        <v>24</v>
      </c>
      <c r="M11" s="14">
        <f>ROUND(J11/L11*5,3)</f>
        <v>0.417</v>
      </c>
      <c r="N11" s="14">
        <f>MAX(K11,M11)</f>
        <v>0.417</v>
      </c>
    </row>
    <row r="12" spans="1:14">
      <c r="A12" s="14" t="s">
        <v>120</v>
      </c>
      <c r="B12" s="38" t="s">
        <v>127</v>
      </c>
      <c r="C12" s="14" t="s">
        <v>128</v>
      </c>
      <c r="D12" s="14" t="s">
        <v>28</v>
      </c>
      <c r="E12" s="14" t="s">
        <v>165</v>
      </c>
      <c r="F12" s="16" t="s">
        <v>435</v>
      </c>
      <c r="G12" s="17"/>
      <c r="H12" s="14">
        <v>3</v>
      </c>
      <c r="I12" s="14"/>
      <c r="J12" s="14">
        <v>15.33</v>
      </c>
      <c r="K12" s="14">
        <v>0</v>
      </c>
      <c r="L12" s="14">
        <f>MAX($J$2:$J$48)</f>
        <v>24</v>
      </c>
      <c r="M12" s="14">
        <f>ROUND(J12/L12*5,3)</f>
        <v>3.194</v>
      </c>
      <c r="N12" s="14">
        <f>MAX(K12,M12)</f>
        <v>3.194</v>
      </c>
    </row>
    <row r="13" spans="1:14">
      <c r="A13" s="14"/>
      <c r="B13" s="14"/>
      <c r="C13" s="14"/>
      <c r="D13" s="14"/>
      <c r="E13" s="14" t="s">
        <v>156</v>
      </c>
      <c r="F13" s="17" t="s">
        <v>436</v>
      </c>
      <c r="G13" s="17" t="s">
        <v>437</v>
      </c>
      <c r="H13" s="15">
        <v>5</v>
      </c>
      <c r="I13" s="15"/>
      <c r="J13" s="14"/>
      <c r="K13" s="14"/>
      <c r="L13" s="14"/>
      <c r="M13" s="14"/>
      <c r="N13" s="14"/>
    </row>
    <row r="14" spans="1:14">
      <c r="A14" s="14"/>
      <c r="B14" s="14"/>
      <c r="C14" s="14"/>
      <c r="D14" s="14"/>
      <c r="E14" s="14" t="s">
        <v>156</v>
      </c>
      <c r="F14" s="17" t="s">
        <v>438</v>
      </c>
      <c r="G14" s="17" t="s">
        <v>439</v>
      </c>
      <c r="H14" s="15">
        <v>5</v>
      </c>
      <c r="I14" s="15"/>
      <c r="J14" s="14"/>
      <c r="K14" s="14"/>
      <c r="L14" s="14"/>
      <c r="M14" s="14"/>
      <c r="N14" s="14"/>
    </row>
    <row r="15" spans="1:14">
      <c r="A15" s="14"/>
      <c r="B15" s="14"/>
      <c r="C15" s="14"/>
      <c r="D15" s="14"/>
      <c r="E15" s="14" t="s">
        <v>156</v>
      </c>
      <c r="F15" s="17" t="s">
        <v>440</v>
      </c>
      <c r="G15" s="17" t="s">
        <v>441</v>
      </c>
      <c r="H15" s="15">
        <v>1.33</v>
      </c>
      <c r="I15" s="15"/>
      <c r="J15" s="14"/>
      <c r="K15" s="14"/>
      <c r="L15" s="14"/>
      <c r="M15" s="14"/>
      <c r="N15" s="14"/>
    </row>
    <row r="16" spans="1:14">
      <c r="A16" s="14"/>
      <c r="B16" s="14"/>
      <c r="C16" s="14"/>
      <c r="D16" s="14"/>
      <c r="E16" s="14" t="s">
        <v>211</v>
      </c>
      <c r="F16" s="17" t="s">
        <v>442</v>
      </c>
      <c r="G16" s="16"/>
      <c r="H16" s="15">
        <v>1</v>
      </c>
      <c r="I16" s="15"/>
      <c r="J16" s="14"/>
      <c r="K16" s="14"/>
      <c r="L16" s="14"/>
      <c r="M16" s="14"/>
      <c r="N16" s="14"/>
    </row>
    <row r="17" spans="1:14">
      <c r="A17" s="15" t="s">
        <v>120</v>
      </c>
      <c r="B17" s="34" t="s">
        <v>133</v>
      </c>
      <c r="C17" s="15" t="s">
        <v>134</v>
      </c>
      <c r="D17" s="15" t="s">
        <v>28</v>
      </c>
      <c r="E17" s="15" t="s">
        <v>156</v>
      </c>
      <c r="F17" s="16" t="s">
        <v>443</v>
      </c>
      <c r="G17" s="16" t="s">
        <v>444</v>
      </c>
      <c r="H17" s="15">
        <v>3</v>
      </c>
      <c r="I17" s="15"/>
      <c r="J17" s="15">
        <v>16</v>
      </c>
      <c r="K17" s="15">
        <v>1</v>
      </c>
      <c r="L17" s="14">
        <f>MAX($J$2:$J$48)</f>
        <v>24</v>
      </c>
      <c r="M17" s="14">
        <f>ROUND(J17/L17*5,3)</f>
        <v>3.333</v>
      </c>
      <c r="N17" s="14">
        <f>MAX(K17,M17)</f>
        <v>3.333</v>
      </c>
    </row>
    <row r="18" spans="1:14">
      <c r="A18" s="15"/>
      <c r="B18" s="15"/>
      <c r="C18" s="15"/>
      <c r="D18" s="15"/>
      <c r="E18" s="15" t="s">
        <v>156</v>
      </c>
      <c r="F18" s="16" t="s">
        <v>445</v>
      </c>
      <c r="G18" s="16" t="s">
        <v>198</v>
      </c>
      <c r="H18" s="15">
        <v>4</v>
      </c>
      <c r="I18" s="15"/>
      <c r="J18" s="15"/>
      <c r="K18" s="15"/>
      <c r="L18" s="14"/>
      <c r="M18" s="14"/>
      <c r="N18" s="14"/>
    </row>
    <row r="19" spans="1:14">
      <c r="A19" s="15"/>
      <c r="B19" s="15"/>
      <c r="C19" s="15"/>
      <c r="D19" s="15"/>
      <c r="E19" s="15" t="s">
        <v>156</v>
      </c>
      <c r="F19" s="16" t="s">
        <v>446</v>
      </c>
      <c r="G19" s="16" t="s">
        <v>198</v>
      </c>
      <c r="H19" s="15">
        <v>4</v>
      </c>
      <c r="I19" s="15"/>
      <c r="J19" s="15"/>
      <c r="K19" s="15"/>
      <c r="L19" s="14"/>
      <c r="M19" s="14"/>
      <c r="N19" s="14"/>
    </row>
    <row r="20" spans="1:14">
      <c r="A20" s="15"/>
      <c r="B20" s="15"/>
      <c r="C20" s="15"/>
      <c r="D20" s="15"/>
      <c r="E20" s="15" t="s">
        <v>162</v>
      </c>
      <c r="F20" s="16" t="s">
        <v>447</v>
      </c>
      <c r="G20" s="16"/>
      <c r="H20" s="15">
        <v>2</v>
      </c>
      <c r="I20" s="15"/>
      <c r="J20" s="15"/>
      <c r="K20" s="15"/>
      <c r="L20" s="14"/>
      <c r="M20" s="14"/>
      <c r="N20" s="14"/>
    </row>
    <row r="21" spans="1:14">
      <c r="A21" s="15"/>
      <c r="B21" s="15"/>
      <c r="C21" s="15"/>
      <c r="D21" s="15"/>
      <c r="E21" s="15" t="s">
        <v>165</v>
      </c>
      <c r="F21" s="16" t="s">
        <v>448</v>
      </c>
      <c r="G21" s="16"/>
      <c r="H21" s="15">
        <v>3</v>
      </c>
      <c r="I21" s="15">
        <v>1</v>
      </c>
      <c r="J21" s="15"/>
      <c r="K21" s="15"/>
      <c r="L21" s="14"/>
      <c r="M21" s="14"/>
      <c r="N21" s="14"/>
    </row>
    <row r="22" spans="1:14">
      <c r="A22" s="14" t="s">
        <v>449</v>
      </c>
      <c r="B22" s="38" t="s">
        <v>121</v>
      </c>
      <c r="C22" s="14" t="s">
        <v>122</v>
      </c>
      <c r="D22" s="14" t="s">
        <v>28</v>
      </c>
      <c r="E22" s="14" t="s">
        <v>165</v>
      </c>
      <c r="F22" s="16" t="s">
        <v>210</v>
      </c>
      <c r="G22" s="17"/>
      <c r="H22" s="14">
        <v>3</v>
      </c>
      <c r="I22" s="14">
        <v>1</v>
      </c>
      <c r="J22" s="14">
        <v>17.5</v>
      </c>
      <c r="K22" s="14">
        <v>1</v>
      </c>
      <c r="L22" s="14">
        <f>MAX($J$2:$J$48)</f>
        <v>24</v>
      </c>
      <c r="M22" s="14">
        <f>ROUND(J22/L22*5,3)</f>
        <v>3.646</v>
      </c>
      <c r="N22" s="14">
        <f>MAX(K22,M22)</f>
        <v>3.646</v>
      </c>
    </row>
    <row r="23" spans="1:14">
      <c r="A23" s="14"/>
      <c r="B23" s="14"/>
      <c r="C23" s="14"/>
      <c r="D23" s="14"/>
      <c r="E23" s="14" t="s">
        <v>156</v>
      </c>
      <c r="F23" s="16" t="s">
        <v>237</v>
      </c>
      <c r="G23" s="16" t="s">
        <v>437</v>
      </c>
      <c r="H23" s="15">
        <v>5</v>
      </c>
      <c r="I23" s="15"/>
      <c r="J23" s="14"/>
      <c r="K23" s="14"/>
      <c r="L23" s="14"/>
      <c r="M23" s="14"/>
      <c r="N23" s="14"/>
    </row>
    <row r="24" spans="1:14">
      <c r="A24" s="14"/>
      <c r="B24" s="14"/>
      <c r="C24" s="14"/>
      <c r="D24" s="14"/>
      <c r="E24" s="14" t="s">
        <v>156</v>
      </c>
      <c r="F24" s="16" t="s">
        <v>450</v>
      </c>
      <c r="G24" s="16" t="s">
        <v>451</v>
      </c>
      <c r="H24" s="15">
        <v>2.5</v>
      </c>
      <c r="I24" s="15"/>
      <c r="J24" s="14"/>
      <c r="K24" s="14"/>
      <c r="L24" s="14"/>
      <c r="M24" s="14"/>
      <c r="N24" s="14"/>
    </row>
    <row r="25" spans="1:14">
      <c r="A25" s="14"/>
      <c r="B25" s="14"/>
      <c r="C25" s="14"/>
      <c r="D25" s="14"/>
      <c r="E25" s="14" t="s">
        <v>162</v>
      </c>
      <c r="F25" s="16" t="s">
        <v>452</v>
      </c>
      <c r="G25" s="16"/>
      <c r="H25" s="15">
        <v>5</v>
      </c>
      <c r="I25" s="15"/>
      <c r="J25" s="14"/>
      <c r="K25" s="14"/>
      <c r="L25" s="14"/>
      <c r="M25" s="14"/>
      <c r="N25" s="14"/>
    </row>
    <row r="26" spans="1:14">
      <c r="A26" s="14"/>
      <c r="B26" s="14"/>
      <c r="C26" s="14"/>
      <c r="D26" s="14"/>
      <c r="E26" s="14" t="s">
        <v>200</v>
      </c>
      <c r="F26" s="16" t="s">
        <v>453</v>
      </c>
      <c r="G26" s="16"/>
      <c r="H26" s="15">
        <v>2</v>
      </c>
      <c r="I26" s="15"/>
      <c r="J26" s="14"/>
      <c r="K26" s="14"/>
      <c r="L26" s="14"/>
      <c r="M26" s="14"/>
      <c r="N26" s="14"/>
    </row>
    <row r="27" spans="1:14">
      <c r="A27" s="15" t="s">
        <v>120</v>
      </c>
      <c r="B27" s="34" t="s">
        <v>135</v>
      </c>
      <c r="C27" s="15" t="s">
        <v>136</v>
      </c>
      <c r="D27" s="15" t="s">
        <v>20</v>
      </c>
      <c r="E27" s="15" t="s">
        <v>165</v>
      </c>
      <c r="F27" s="16" t="s">
        <v>454</v>
      </c>
      <c r="G27" s="16"/>
      <c r="H27" s="15">
        <v>4</v>
      </c>
      <c r="I27" s="15">
        <v>1.5</v>
      </c>
      <c r="J27" s="15">
        <v>12</v>
      </c>
      <c r="K27" s="15">
        <v>1.5</v>
      </c>
      <c r="L27" s="14">
        <f>MAX($J$2:$J$48)</f>
        <v>24</v>
      </c>
      <c r="M27" s="14">
        <f>ROUND(J27/L27*5,3)</f>
        <v>2.5</v>
      </c>
      <c r="N27" s="14">
        <f>MAX(K27,M27)</f>
        <v>2.5</v>
      </c>
    </row>
    <row r="28" spans="1:14">
      <c r="A28" s="15"/>
      <c r="B28" s="15"/>
      <c r="C28" s="15"/>
      <c r="D28" s="15"/>
      <c r="E28" s="15" t="s">
        <v>156</v>
      </c>
      <c r="F28" s="16" t="s">
        <v>455</v>
      </c>
      <c r="G28" s="16" t="s">
        <v>456</v>
      </c>
      <c r="H28" s="15">
        <v>6</v>
      </c>
      <c r="I28" s="15"/>
      <c r="J28" s="15"/>
      <c r="K28" s="15"/>
      <c r="L28" s="14"/>
      <c r="M28" s="14"/>
      <c r="N28" s="14"/>
    </row>
    <row r="29" spans="1:14">
      <c r="A29" s="15"/>
      <c r="B29" s="15"/>
      <c r="C29" s="15"/>
      <c r="D29" s="15"/>
      <c r="E29" s="15" t="s">
        <v>162</v>
      </c>
      <c r="F29" s="16" t="s">
        <v>447</v>
      </c>
      <c r="G29" s="16"/>
      <c r="H29" s="15">
        <v>2</v>
      </c>
      <c r="I29" s="15"/>
      <c r="J29" s="15"/>
      <c r="K29" s="15"/>
      <c r="L29" s="14"/>
      <c r="M29" s="14"/>
      <c r="N29" s="14"/>
    </row>
    <row r="30" spans="1:14">
      <c r="A30" s="14" t="s">
        <v>120</v>
      </c>
      <c r="B30" s="38" t="s">
        <v>131</v>
      </c>
      <c r="C30" s="14" t="s">
        <v>132</v>
      </c>
      <c r="D30" s="14" t="s">
        <v>28</v>
      </c>
      <c r="E30" s="14" t="s">
        <v>165</v>
      </c>
      <c r="F30" s="16" t="s">
        <v>457</v>
      </c>
      <c r="G30" s="17"/>
      <c r="H30" s="14">
        <v>3</v>
      </c>
      <c r="I30" s="14">
        <v>1</v>
      </c>
      <c r="J30" s="14">
        <v>19.3</v>
      </c>
      <c r="K30" s="14">
        <v>1</v>
      </c>
      <c r="L30" s="14">
        <f>MAX($J$2:$J$48)</f>
        <v>24</v>
      </c>
      <c r="M30" s="14">
        <f>ROUND(J30/L30*5,3)</f>
        <v>4.021</v>
      </c>
      <c r="N30" s="14">
        <f>MAX(K30,M30)</f>
        <v>4.021</v>
      </c>
    </row>
    <row r="31" spans="1:14">
      <c r="A31" s="14"/>
      <c r="B31" s="14"/>
      <c r="C31" s="14"/>
      <c r="D31" s="14"/>
      <c r="E31" s="14" t="s">
        <v>162</v>
      </c>
      <c r="F31" s="16" t="s">
        <v>180</v>
      </c>
      <c r="G31" s="16" t="s">
        <v>458</v>
      </c>
      <c r="H31" s="15">
        <v>4</v>
      </c>
      <c r="I31" s="15"/>
      <c r="J31" s="14"/>
      <c r="K31" s="14"/>
      <c r="L31" s="14"/>
      <c r="M31" s="14"/>
      <c r="N31" s="14"/>
    </row>
    <row r="32" spans="1:14">
      <c r="A32" s="14"/>
      <c r="B32" s="14"/>
      <c r="C32" s="14"/>
      <c r="D32" s="14"/>
      <c r="E32" s="14" t="s">
        <v>156</v>
      </c>
      <c r="F32" s="16" t="s">
        <v>319</v>
      </c>
      <c r="G32" s="16" t="s">
        <v>321</v>
      </c>
      <c r="H32" s="15">
        <v>6</v>
      </c>
      <c r="I32" s="15"/>
      <c r="J32" s="14"/>
      <c r="K32" s="14"/>
      <c r="L32" s="14"/>
      <c r="M32" s="14"/>
      <c r="N32" s="14"/>
    </row>
    <row r="33" spans="1:14">
      <c r="A33" s="14"/>
      <c r="B33" s="14"/>
      <c r="C33" s="14"/>
      <c r="D33" s="14"/>
      <c r="E33" s="14" t="s">
        <v>156</v>
      </c>
      <c r="F33" s="16" t="s">
        <v>459</v>
      </c>
      <c r="G33" s="16" t="s">
        <v>198</v>
      </c>
      <c r="H33" s="15">
        <v>4</v>
      </c>
      <c r="I33" s="15"/>
      <c r="J33" s="14"/>
      <c r="K33" s="14"/>
      <c r="L33" s="14"/>
      <c r="M33" s="14"/>
      <c r="N33" s="14"/>
    </row>
    <row r="34" spans="1:14">
      <c r="A34" s="14"/>
      <c r="B34" s="14"/>
      <c r="C34" s="14"/>
      <c r="D34" s="14"/>
      <c r="E34" s="14" t="s">
        <v>156</v>
      </c>
      <c r="F34" s="16" t="s">
        <v>460</v>
      </c>
      <c r="G34" s="16" t="s">
        <v>461</v>
      </c>
      <c r="H34" s="15">
        <v>2.3</v>
      </c>
      <c r="I34" s="15"/>
      <c r="J34" s="14"/>
      <c r="K34" s="14"/>
      <c r="L34" s="14"/>
      <c r="M34" s="14"/>
      <c r="N34" s="14"/>
    </row>
    <row r="35" spans="1:14">
      <c r="A35" s="14" t="s">
        <v>120</v>
      </c>
      <c r="B35" s="38" t="s">
        <v>143</v>
      </c>
      <c r="C35" s="14" t="s">
        <v>144</v>
      </c>
      <c r="D35" s="14" t="s">
        <v>28</v>
      </c>
      <c r="E35" s="15" t="s">
        <v>165</v>
      </c>
      <c r="F35" s="16" t="s">
        <v>462</v>
      </c>
      <c r="G35" s="17"/>
      <c r="H35" s="14">
        <v>3</v>
      </c>
      <c r="I35" s="14"/>
      <c r="J35" s="14">
        <v>3</v>
      </c>
      <c r="K35" s="14">
        <v>0</v>
      </c>
      <c r="L35" s="14">
        <f>MAX($J$2:$J$48)</f>
        <v>24</v>
      </c>
      <c r="M35" s="14">
        <f>ROUND(J35/L35*5,3)</f>
        <v>0.625</v>
      </c>
      <c r="N35" s="14">
        <f>MAX(K35,M35)</f>
        <v>0.625</v>
      </c>
    </row>
    <row r="36" spans="1:14">
      <c r="A36" s="14" t="s">
        <v>120</v>
      </c>
      <c r="B36" s="38" t="s">
        <v>123</v>
      </c>
      <c r="C36" s="14" t="s">
        <v>124</v>
      </c>
      <c r="D36" s="14" t="s">
        <v>20</v>
      </c>
      <c r="E36" s="14" t="s">
        <v>165</v>
      </c>
      <c r="F36" s="16" t="s">
        <v>463</v>
      </c>
      <c r="G36" s="17"/>
      <c r="H36" s="14">
        <v>3</v>
      </c>
      <c r="I36" s="14">
        <v>1</v>
      </c>
      <c r="J36" s="14">
        <v>21</v>
      </c>
      <c r="K36" s="14">
        <v>1</v>
      </c>
      <c r="L36" s="14">
        <f>MAX($J$2:$J$48)</f>
        <v>24</v>
      </c>
      <c r="M36" s="14">
        <f>ROUND(J36/L36*5,3)</f>
        <v>4.375</v>
      </c>
      <c r="N36" s="14">
        <f>MAX(K36,M36)</f>
        <v>4.375</v>
      </c>
    </row>
    <row r="37" spans="1:14">
      <c r="A37" s="14"/>
      <c r="B37" s="14"/>
      <c r="C37" s="14"/>
      <c r="D37" s="14"/>
      <c r="E37" s="14" t="s">
        <v>156</v>
      </c>
      <c r="F37" s="16" t="s">
        <v>464</v>
      </c>
      <c r="G37" s="16" t="s">
        <v>465</v>
      </c>
      <c r="H37" s="15">
        <v>6</v>
      </c>
      <c r="I37" s="15"/>
      <c r="J37" s="14"/>
      <c r="K37" s="14"/>
      <c r="L37" s="14"/>
      <c r="M37" s="14"/>
      <c r="N37" s="14"/>
    </row>
    <row r="38" spans="1:14">
      <c r="A38" s="14"/>
      <c r="B38" s="14"/>
      <c r="C38" s="14"/>
      <c r="D38" s="14"/>
      <c r="E38" s="14" t="s">
        <v>156</v>
      </c>
      <c r="F38" s="16" t="s">
        <v>466</v>
      </c>
      <c r="G38" s="16" t="s">
        <v>465</v>
      </c>
      <c r="H38" s="15">
        <v>6</v>
      </c>
      <c r="I38" s="15"/>
      <c r="J38" s="14"/>
      <c r="K38" s="14"/>
      <c r="L38" s="14"/>
      <c r="M38" s="14"/>
      <c r="N38" s="14"/>
    </row>
    <row r="39" spans="1:14">
      <c r="A39" s="14"/>
      <c r="B39" s="14"/>
      <c r="C39" s="14"/>
      <c r="D39" s="14"/>
      <c r="E39" s="14" t="s">
        <v>156</v>
      </c>
      <c r="F39" s="16" t="s">
        <v>467</v>
      </c>
      <c r="G39" s="16" t="s">
        <v>468</v>
      </c>
      <c r="H39" s="15">
        <v>6</v>
      </c>
      <c r="I39" s="15"/>
      <c r="J39" s="14"/>
      <c r="K39" s="14"/>
      <c r="L39" s="14"/>
      <c r="M39" s="14"/>
      <c r="N39" s="14"/>
    </row>
    <row r="40" spans="1:14">
      <c r="A40" s="15" t="s">
        <v>120</v>
      </c>
      <c r="B40" s="34" t="s">
        <v>129</v>
      </c>
      <c r="C40" s="15" t="s">
        <v>130</v>
      </c>
      <c r="D40" s="15" t="s">
        <v>28</v>
      </c>
      <c r="E40" s="15" t="s">
        <v>156</v>
      </c>
      <c r="F40" s="16" t="s">
        <v>469</v>
      </c>
      <c r="G40" s="16" t="s">
        <v>470</v>
      </c>
      <c r="H40" s="15">
        <v>5</v>
      </c>
      <c r="I40" s="15"/>
      <c r="J40" s="15">
        <v>24</v>
      </c>
      <c r="K40" s="15">
        <v>0</v>
      </c>
      <c r="L40" s="14">
        <f>MAX($J$2:$J$48)</f>
        <v>24</v>
      </c>
      <c r="M40" s="14">
        <f>ROUND(J40/L40*5,3)</f>
        <v>5</v>
      </c>
      <c r="N40" s="14">
        <f>MAX(K40,M40)</f>
        <v>5</v>
      </c>
    </row>
    <row r="41" spans="1:14">
      <c r="A41" s="15"/>
      <c r="B41" s="15"/>
      <c r="C41" s="15"/>
      <c r="D41" s="15"/>
      <c r="E41" s="15" t="s">
        <v>156</v>
      </c>
      <c r="F41" s="16" t="s">
        <v>471</v>
      </c>
      <c r="G41" s="16" t="s">
        <v>472</v>
      </c>
      <c r="H41" s="15">
        <v>5</v>
      </c>
      <c r="I41" s="15"/>
      <c r="J41" s="15"/>
      <c r="K41" s="15"/>
      <c r="L41" s="14"/>
      <c r="M41" s="14"/>
      <c r="N41" s="14"/>
    </row>
    <row r="42" spans="1:14">
      <c r="A42" s="15"/>
      <c r="B42" s="15"/>
      <c r="C42" s="15"/>
      <c r="D42" s="15"/>
      <c r="E42" s="15" t="s">
        <v>156</v>
      </c>
      <c r="F42" s="16" t="s">
        <v>473</v>
      </c>
      <c r="G42" s="16" t="s">
        <v>474</v>
      </c>
      <c r="H42" s="15">
        <v>5</v>
      </c>
      <c r="I42" s="15"/>
      <c r="J42" s="15"/>
      <c r="K42" s="15"/>
      <c r="L42" s="14"/>
      <c r="M42" s="14"/>
      <c r="N42" s="14"/>
    </row>
    <row r="43" spans="1:14">
      <c r="A43" s="15"/>
      <c r="B43" s="15"/>
      <c r="C43" s="15"/>
      <c r="D43" s="15"/>
      <c r="E43" s="15" t="s">
        <v>170</v>
      </c>
      <c r="F43" s="16" t="s">
        <v>475</v>
      </c>
      <c r="G43" s="16"/>
      <c r="H43" s="15">
        <v>5</v>
      </c>
      <c r="I43" s="15"/>
      <c r="J43" s="15"/>
      <c r="K43" s="15"/>
      <c r="L43" s="14"/>
      <c r="M43" s="14"/>
      <c r="N43" s="14"/>
    </row>
    <row r="44" spans="1:14">
      <c r="A44" s="15"/>
      <c r="B44" s="15"/>
      <c r="C44" s="15"/>
      <c r="D44" s="15"/>
      <c r="E44" s="15" t="s">
        <v>162</v>
      </c>
      <c r="F44" s="16" t="s">
        <v>476</v>
      </c>
      <c r="G44" s="16" t="s">
        <v>477</v>
      </c>
      <c r="H44" s="15">
        <v>4</v>
      </c>
      <c r="I44" s="15"/>
      <c r="J44" s="15"/>
      <c r="K44" s="15"/>
      <c r="L44" s="14"/>
      <c r="M44" s="14"/>
      <c r="N44" s="14"/>
    </row>
    <row r="45" spans="1:14">
      <c r="A45" s="14" t="s">
        <v>120</v>
      </c>
      <c r="B45" s="38" t="s">
        <v>139</v>
      </c>
      <c r="C45" s="14" t="s">
        <v>140</v>
      </c>
      <c r="D45" s="14" t="s">
        <v>20</v>
      </c>
      <c r="E45" s="14" t="s">
        <v>165</v>
      </c>
      <c r="F45" s="17" t="s">
        <v>478</v>
      </c>
      <c r="G45" s="17"/>
      <c r="H45" s="14">
        <v>2</v>
      </c>
      <c r="I45" s="14"/>
      <c r="J45" s="14">
        <v>10</v>
      </c>
      <c r="K45" s="14">
        <v>0</v>
      </c>
      <c r="L45" s="14">
        <f>MAX($J$2:$J$48)</f>
        <v>24</v>
      </c>
      <c r="M45" s="14">
        <f>ROUND(J45/L45*5,3)</f>
        <v>2.083</v>
      </c>
      <c r="N45" s="14">
        <f>MAX(K45,M45)</f>
        <v>2.083</v>
      </c>
    </row>
    <row r="46" spans="1:14">
      <c r="A46" s="14"/>
      <c r="B46" s="14"/>
      <c r="C46" s="14"/>
      <c r="D46" s="14"/>
      <c r="E46" s="14" t="s">
        <v>156</v>
      </c>
      <c r="F46" s="17" t="s">
        <v>382</v>
      </c>
      <c r="G46" s="17" t="s">
        <v>479</v>
      </c>
      <c r="H46" s="14">
        <v>4</v>
      </c>
      <c r="I46" s="14"/>
      <c r="J46" s="14"/>
      <c r="K46" s="14"/>
      <c r="L46" s="14"/>
      <c r="M46" s="14"/>
      <c r="N46" s="14"/>
    </row>
    <row r="47" spans="1:14">
      <c r="A47" s="14"/>
      <c r="B47" s="14"/>
      <c r="C47" s="14"/>
      <c r="D47" s="14"/>
      <c r="E47" s="14" t="s">
        <v>156</v>
      </c>
      <c r="F47" s="17" t="s">
        <v>480</v>
      </c>
      <c r="G47" s="17" t="s">
        <v>481</v>
      </c>
      <c r="H47" s="14">
        <v>2</v>
      </c>
      <c r="I47" s="14"/>
      <c r="J47" s="14"/>
      <c r="K47" s="14"/>
      <c r="L47" s="14"/>
      <c r="M47" s="14"/>
      <c r="N47" s="14"/>
    </row>
    <row r="48" spans="1:14">
      <c r="A48" s="14"/>
      <c r="B48" s="14"/>
      <c r="C48" s="14"/>
      <c r="D48" s="14"/>
      <c r="E48" s="14" t="s">
        <v>156</v>
      </c>
      <c r="F48" s="17" t="s">
        <v>482</v>
      </c>
      <c r="G48" s="17" t="s">
        <v>483</v>
      </c>
      <c r="H48" s="14">
        <v>2</v>
      </c>
      <c r="I48" s="14"/>
      <c r="J48" s="14"/>
      <c r="K48" s="14"/>
      <c r="L48" s="14"/>
      <c r="M48" s="14"/>
      <c r="N48" s="14"/>
    </row>
  </sheetData>
  <mergeCells count="99">
    <mergeCell ref="A2:A6"/>
    <mergeCell ref="A7:A8"/>
    <mergeCell ref="A9:A10"/>
    <mergeCell ref="A12:A16"/>
    <mergeCell ref="A17:A21"/>
    <mergeCell ref="A22:A26"/>
    <mergeCell ref="A27:A29"/>
    <mergeCell ref="A30:A34"/>
    <mergeCell ref="A36:A39"/>
    <mergeCell ref="A40:A44"/>
    <mergeCell ref="A45:A48"/>
    <mergeCell ref="B2:B6"/>
    <mergeCell ref="B7:B8"/>
    <mergeCell ref="B9:B10"/>
    <mergeCell ref="B12:B16"/>
    <mergeCell ref="B17:B21"/>
    <mergeCell ref="B22:B26"/>
    <mergeCell ref="B27:B29"/>
    <mergeCell ref="B30:B34"/>
    <mergeCell ref="B36:B39"/>
    <mergeCell ref="B40:B44"/>
    <mergeCell ref="B45:B48"/>
    <mergeCell ref="C2:C6"/>
    <mergeCell ref="C7:C8"/>
    <mergeCell ref="C9:C10"/>
    <mergeCell ref="C12:C16"/>
    <mergeCell ref="C17:C21"/>
    <mergeCell ref="C22:C26"/>
    <mergeCell ref="C27:C29"/>
    <mergeCell ref="C30:C34"/>
    <mergeCell ref="C36:C39"/>
    <mergeCell ref="C40:C44"/>
    <mergeCell ref="C45:C48"/>
    <mergeCell ref="D2:D6"/>
    <mergeCell ref="D7:D8"/>
    <mergeCell ref="D9:D10"/>
    <mergeCell ref="D12:D16"/>
    <mergeCell ref="D17:D21"/>
    <mergeCell ref="D22:D26"/>
    <mergeCell ref="D27:D29"/>
    <mergeCell ref="D30:D34"/>
    <mergeCell ref="D36:D39"/>
    <mergeCell ref="D40:D44"/>
    <mergeCell ref="D45:D48"/>
    <mergeCell ref="J2:J6"/>
    <mergeCell ref="J7:J8"/>
    <mergeCell ref="J9:J10"/>
    <mergeCell ref="J12:J16"/>
    <mergeCell ref="J17:J21"/>
    <mergeCell ref="J22:J26"/>
    <mergeCell ref="J27:J29"/>
    <mergeCell ref="J30:J34"/>
    <mergeCell ref="J36:J39"/>
    <mergeCell ref="J40:J44"/>
    <mergeCell ref="J45:J48"/>
    <mergeCell ref="K2:K6"/>
    <mergeCell ref="K7:K8"/>
    <mergeCell ref="K9:K10"/>
    <mergeCell ref="K12:K16"/>
    <mergeCell ref="K17:K21"/>
    <mergeCell ref="K22:K26"/>
    <mergeCell ref="K27:K29"/>
    <mergeCell ref="K30:K34"/>
    <mergeCell ref="K36:K39"/>
    <mergeCell ref="K40:K44"/>
    <mergeCell ref="K45:K48"/>
    <mergeCell ref="L2:L6"/>
    <mergeCell ref="L7:L8"/>
    <mergeCell ref="L9:L10"/>
    <mergeCell ref="L12:L16"/>
    <mergeCell ref="L17:L21"/>
    <mergeCell ref="L22:L26"/>
    <mergeCell ref="L27:L29"/>
    <mergeCell ref="L30:L34"/>
    <mergeCell ref="L36:L39"/>
    <mergeCell ref="L40:L44"/>
    <mergeCell ref="L45:L48"/>
    <mergeCell ref="M2:M6"/>
    <mergeCell ref="M7:M8"/>
    <mergeCell ref="M9:M10"/>
    <mergeCell ref="M12:M16"/>
    <mergeCell ref="M17:M21"/>
    <mergeCell ref="M22:M26"/>
    <mergeCell ref="M27:M29"/>
    <mergeCell ref="M30:M34"/>
    <mergeCell ref="M36:M39"/>
    <mergeCell ref="M40:M44"/>
    <mergeCell ref="M45:M48"/>
    <mergeCell ref="N2:N6"/>
    <mergeCell ref="N7:N8"/>
    <mergeCell ref="N9:N10"/>
    <mergeCell ref="N12:N16"/>
    <mergeCell ref="N17:N21"/>
    <mergeCell ref="N22:N26"/>
    <mergeCell ref="N27:N29"/>
    <mergeCell ref="N30:N34"/>
    <mergeCell ref="N36:N39"/>
    <mergeCell ref="N40:N44"/>
    <mergeCell ref="N45:N48"/>
  </mergeCells>
  <dataValidations count="1">
    <dataValidation type="list" allowBlank="1" showInputMessage="1" showErrorMessage="1" sqref="E2:E28 E30:E34 E36:E48">
      <formula1>"科技项目,学科竞赛,学术论文,发明专利,荣誉获奖,专业考试类,外语水平类,其他"</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J9"/>
  <sheetViews>
    <sheetView topLeftCell="A4" workbookViewId="0">
      <selection activeCell="G5" sqref="G5"/>
    </sheetView>
  </sheetViews>
  <sheetFormatPr defaultColWidth="9" defaultRowHeight="14.25"/>
  <cols>
    <col min="1" max="1" width="4.44166666666667" customWidth="1"/>
    <col min="2" max="2" width="7.125" customWidth="1"/>
    <col min="3" max="3" width="11.5" customWidth="1"/>
    <col min="4" max="4" width="9.5" customWidth="1"/>
    <col min="5" max="5" width="4.66666666666667" customWidth="1"/>
    <col min="6" max="6" width="8.56666666666667" customWidth="1"/>
    <col min="7" max="7" width="73.25" customWidth="1"/>
    <col min="8" max="8" width="7.775" customWidth="1"/>
    <col min="9" max="9" width="12.775" customWidth="1"/>
    <col min="10" max="10" width="14.2166666666667" customWidth="1"/>
    <col min="13" max="13" width="23" customWidth="1"/>
  </cols>
  <sheetData>
    <row r="1" ht="42.75" spans="1:10">
      <c r="A1" s="1" t="s">
        <v>0</v>
      </c>
      <c r="B1" s="1" t="s">
        <v>1</v>
      </c>
      <c r="C1" s="1" t="s">
        <v>2</v>
      </c>
      <c r="D1" s="1" t="s">
        <v>3</v>
      </c>
      <c r="E1" s="1" t="s">
        <v>4</v>
      </c>
      <c r="F1" s="1" t="s">
        <v>10</v>
      </c>
      <c r="G1" s="1" t="s">
        <v>148</v>
      </c>
      <c r="H1" s="1" t="s">
        <v>484</v>
      </c>
      <c r="I1" s="1" t="s">
        <v>485</v>
      </c>
      <c r="J1" s="1" t="s">
        <v>149</v>
      </c>
    </row>
    <row r="2" ht="140" customHeight="1" spans="1:10">
      <c r="A2" s="2">
        <v>1</v>
      </c>
      <c r="B2" s="2" t="s">
        <v>103</v>
      </c>
      <c r="C2" s="39" t="s">
        <v>114</v>
      </c>
      <c r="D2" s="3" t="s">
        <v>115</v>
      </c>
      <c r="E2" s="2" t="s">
        <v>20</v>
      </c>
      <c r="F2" s="2">
        <v>469</v>
      </c>
      <c r="G2" s="4" t="s">
        <v>486</v>
      </c>
      <c r="H2" s="5">
        <v>3.45</v>
      </c>
      <c r="I2" s="5">
        <v>3.45</v>
      </c>
      <c r="J2" s="10" t="s">
        <v>487</v>
      </c>
    </row>
    <row r="3" ht="96" customHeight="1" spans="1:10">
      <c r="A3" s="2">
        <v>2</v>
      </c>
      <c r="B3" s="2" t="s">
        <v>488</v>
      </c>
      <c r="C3" s="39" t="s">
        <v>118</v>
      </c>
      <c r="D3" s="3" t="s">
        <v>119</v>
      </c>
      <c r="E3" s="2" t="s">
        <v>20</v>
      </c>
      <c r="F3" s="2">
        <v>459</v>
      </c>
      <c r="G3" s="4" t="s">
        <v>489</v>
      </c>
      <c r="H3" s="2">
        <v>1.85</v>
      </c>
      <c r="I3" s="2">
        <v>1.85</v>
      </c>
      <c r="J3" s="10" t="s">
        <v>490</v>
      </c>
    </row>
    <row r="4" ht="211" customHeight="1" spans="1:10">
      <c r="A4" s="2">
        <v>3</v>
      </c>
      <c r="B4" s="6" t="s">
        <v>103</v>
      </c>
      <c r="C4" s="40" t="s">
        <v>108</v>
      </c>
      <c r="D4" s="7" t="s">
        <v>109</v>
      </c>
      <c r="E4" s="6" t="s">
        <v>28</v>
      </c>
      <c r="F4" s="6">
        <v>457</v>
      </c>
      <c r="G4" s="4" t="s">
        <v>491</v>
      </c>
      <c r="H4" s="6">
        <v>4.1</v>
      </c>
      <c r="I4" s="6">
        <v>4.1</v>
      </c>
      <c r="J4" s="11"/>
    </row>
    <row r="5" ht="54" spans="1:10">
      <c r="A5" s="2">
        <v>4</v>
      </c>
      <c r="B5" s="6" t="s">
        <v>103</v>
      </c>
      <c r="C5" s="40" t="s">
        <v>112</v>
      </c>
      <c r="D5" s="7" t="s">
        <v>113</v>
      </c>
      <c r="E5" s="6" t="s">
        <v>28</v>
      </c>
      <c r="F5" s="6">
        <v>541</v>
      </c>
      <c r="G5" s="4" t="s">
        <v>492</v>
      </c>
      <c r="H5" s="6">
        <v>1</v>
      </c>
      <c r="I5" s="6">
        <v>1</v>
      </c>
      <c r="J5" s="11"/>
    </row>
    <row r="6" ht="174" customHeight="1" spans="1:10">
      <c r="A6" s="2">
        <v>5</v>
      </c>
      <c r="B6" s="2" t="s">
        <v>103</v>
      </c>
      <c r="C6" s="40" t="s">
        <v>104</v>
      </c>
      <c r="D6" s="3" t="s">
        <v>105</v>
      </c>
      <c r="E6" s="2" t="s">
        <v>28</v>
      </c>
      <c r="F6" s="6">
        <v>489</v>
      </c>
      <c r="G6" s="8" t="s">
        <v>493</v>
      </c>
      <c r="H6" s="6">
        <v>6.71</v>
      </c>
      <c r="I6" s="6">
        <v>5</v>
      </c>
      <c r="J6" s="10"/>
    </row>
    <row r="7" ht="165" customHeight="1" spans="1:10">
      <c r="A7" s="2">
        <v>6</v>
      </c>
      <c r="B7" s="2" t="s">
        <v>103</v>
      </c>
      <c r="C7" s="39" t="s">
        <v>106</v>
      </c>
      <c r="D7" s="3" t="s">
        <v>107</v>
      </c>
      <c r="E7" s="2" t="s">
        <v>20</v>
      </c>
      <c r="F7" s="2">
        <v>435</v>
      </c>
      <c r="G7" s="4" t="s">
        <v>494</v>
      </c>
      <c r="H7" s="2">
        <v>4</v>
      </c>
      <c r="I7" s="2">
        <v>4</v>
      </c>
      <c r="J7" s="10"/>
    </row>
    <row r="8" ht="204" customHeight="1" spans="1:10">
      <c r="A8" s="2">
        <v>7</v>
      </c>
      <c r="B8" s="2" t="s">
        <v>103</v>
      </c>
      <c r="C8" s="39" t="s">
        <v>110</v>
      </c>
      <c r="D8" s="3" t="s">
        <v>111</v>
      </c>
      <c r="E8" s="2" t="s">
        <v>20</v>
      </c>
      <c r="F8" s="2">
        <v>512</v>
      </c>
      <c r="G8" s="4" t="s">
        <v>495</v>
      </c>
      <c r="H8" s="2">
        <v>3.63</v>
      </c>
      <c r="I8" s="2">
        <v>3.63</v>
      </c>
      <c r="J8" s="10"/>
    </row>
    <row r="9" ht="100" customHeight="1" spans="1:10">
      <c r="A9" s="2">
        <v>8</v>
      </c>
      <c r="B9" s="2" t="s">
        <v>103</v>
      </c>
      <c r="C9" s="39" t="s">
        <v>116</v>
      </c>
      <c r="D9" s="3" t="s">
        <v>117</v>
      </c>
      <c r="E9" s="2" t="s">
        <v>28</v>
      </c>
      <c r="F9" s="2">
        <v>503</v>
      </c>
      <c r="G9" s="9" t="s">
        <v>496</v>
      </c>
      <c r="H9" s="2">
        <v>3.04</v>
      </c>
      <c r="I9" s="2">
        <v>3.04</v>
      </c>
      <c r="J9" s="1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总表</vt:lpstr>
      <vt:lpstr>计科加分明细</vt:lpstr>
      <vt:lpstr>软件加分明细</vt:lpstr>
      <vt:lpstr>信安加分明细</vt:lpstr>
      <vt:lpstr>大数据加分明细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JXB</dc:creator>
  <cp:lastModifiedBy>admin</cp:lastModifiedBy>
  <dcterms:created xsi:type="dcterms:W3CDTF">2015-06-05T18:19:00Z</dcterms:created>
  <dcterms:modified xsi:type="dcterms:W3CDTF">2025-09-11T07:10:19Z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911707D118B148C8BE77B6645C8C89EB</vt:lpwstr>
  </property>
  <property fmtid="{D5CDD505-2E9C-101B-9397-08002B2CF9AE}" pid="3" name="KSOProductBuildVer">
    <vt:lpwstr>2052-12.8.2.21555</vt:lpwstr>
  </property>
</Properties>
</file>