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<sst xmlns="http://schemas.openxmlformats.org/spreadsheetml/2006/main" count="93" uniqueCount="71">
  <si>
    <t>基础医学与生命科学学院2027年优秀应届本科毕业生免试攻读研究生拟推荐名单</t>
  </si>
  <si>
    <t>序号</t>
  </si>
  <si>
    <t>班级</t>
  </si>
  <si>
    <t>学号</t>
  </si>
  <si>
    <t>姓名</t>
  </si>
  <si>
    <t>英语六级成绩</t>
  </si>
  <si>
    <t>历年奖学金情况</t>
  </si>
  <si>
    <r>
      <rPr>
        <b/>
        <sz val="10"/>
        <rFont val="宋体"/>
        <charset val="134"/>
      </rPr>
      <t>求和项</t>
    </r>
    <r>
      <rPr>
        <b/>
        <sz val="10"/>
        <rFont val="Times New Roman"/>
        <charset val="134"/>
      </rPr>
      <t>:</t>
    </r>
    <r>
      <rPr>
        <b/>
        <sz val="10"/>
        <rFont val="宋体"/>
        <charset val="134"/>
      </rPr>
      <t>学分</t>
    </r>
  </si>
  <si>
    <r>
      <rPr>
        <b/>
        <sz val="10"/>
        <rFont val="宋体"/>
        <charset val="134"/>
      </rPr>
      <t>求和项</t>
    </r>
    <r>
      <rPr>
        <b/>
        <sz val="10"/>
        <rFont val="Times New Roman"/>
        <charset val="134"/>
      </rPr>
      <t>:</t>
    </r>
    <r>
      <rPr>
        <b/>
        <sz val="10"/>
        <rFont val="宋体"/>
        <charset val="134"/>
      </rPr>
      <t>学分</t>
    </r>
    <r>
      <rPr>
        <b/>
        <sz val="10"/>
        <rFont val="Times New Roman"/>
        <charset val="134"/>
      </rPr>
      <t>*</t>
    </r>
    <r>
      <rPr>
        <b/>
        <sz val="10"/>
        <rFont val="宋体"/>
        <charset val="134"/>
      </rPr>
      <t>成绩</t>
    </r>
  </si>
  <si>
    <r>
      <rPr>
        <b/>
        <sz val="10"/>
        <rFont val="宋体"/>
        <charset val="134"/>
      </rPr>
      <t>计数项</t>
    </r>
    <r>
      <rPr>
        <b/>
        <sz val="10"/>
        <rFont val="Times New Roman"/>
        <charset val="134"/>
      </rPr>
      <t>:</t>
    </r>
    <r>
      <rPr>
        <b/>
        <sz val="10"/>
        <rFont val="宋体"/>
        <charset val="134"/>
      </rPr>
      <t>课程名称</t>
    </r>
  </si>
  <si>
    <t>主要课程学分加权平均分</t>
  </si>
  <si>
    <t>主要课程学分加权平均分专业排名（百分比）</t>
  </si>
  <si>
    <r>
      <rPr>
        <b/>
        <sz val="10"/>
        <rFont val="宋体"/>
        <charset val="134"/>
      </rPr>
      <t>主要课程学分加权平均分标准分（占比</t>
    </r>
    <r>
      <rPr>
        <b/>
        <sz val="10"/>
        <rFont val="Times New Roman"/>
        <charset val="134"/>
      </rPr>
      <t>80%</t>
    </r>
    <r>
      <rPr>
        <b/>
        <sz val="10"/>
        <rFont val="宋体"/>
        <charset val="134"/>
      </rPr>
      <t>）</t>
    </r>
  </si>
  <si>
    <t>科研能力得分依据</t>
  </si>
  <si>
    <t>科研能力总得分</t>
  </si>
  <si>
    <r>
      <rPr>
        <b/>
        <sz val="10"/>
        <rFont val="宋体"/>
        <charset val="134"/>
      </rPr>
      <t>科研能力标准分（占比</t>
    </r>
    <r>
      <rPr>
        <b/>
        <sz val="10"/>
        <rFont val="Times New Roman"/>
        <charset val="134"/>
      </rPr>
      <t>10%</t>
    </r>
    <r>
      <rPr>
        <b/>
        <sz val="10"/>
        <rFont val="宋体"/>
        <charset val="134"/>
      </rPr>
      <t>）</t>
    </r>
  </si>
  <si>
    <t>综合素质得分依据</t>
  </si>
  <si>
    <t>综合素质总得分</t>
  </si>
  <si>
    <r>
      <rPr>
        <b/>
        <sz val="10"/>
        <rFont val="宋体"/>
        <charset val="134"/>
      </rPr>
      <t>综合素质</t>
    </r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标准分（占比</t>
    </r>
    <r>
      <rPr>
        <b/>
        <sz val="10"/>
        <rFont val="Times New Roman"/>
        <charset val="134"/>
      </rPr>
      <t>10%</t>
    </r>
    <r>
      <rPr>
        <b/>
        <sz val="10"/>
        <rFont val="宋体"/>
        <charset val="134"/>
      </rPr>
      <t>）</t>
    </r>
  </si>
  <si>
    <t>推免总得分</t>
  </si>
  <si>
    <t>推免专业排名</t>
  </si>
  <si>
    <r>
      <rPr>
        <sz val="10"/>
        <rFont val="Times New Roman"/>
        <charset val="134"/>
      </rPr>
      <t>23</t>
    </r>
    <r>
      <rPr>
        <sz val="10"/>
        <rFont val="宋体"/>
        <charset val="134"/>
      </rPr>
      <t>本生科班（</t>
    </r>
    <r>
      <rPr>
        <sz val="10"/>
        <rFont val="Times New Roman"/>
        <charset val="134"/>
      </rPr>
      <t>43</t>
    </r>
    <r>
      <rPr>
        <sz val="10"/>
        <rFont val="宋体"/>
        <charset val="134"/>
      </rPr>
      <t>人）</t>
    </r>
  </si>
  <si>
    <t>202323010308</t>
  </si>
  <si>
    <t>苏明瑜</t>
  </si>
  <si>
    <r>
      <rPr>
        <sz val="10"/>
        <rFont val="Times New Roman"/>
        <charset val="134"/>
      </rPr>
      <t>2023-2024</t>
    </r>
    <r>
      <rPr>
        <sz val="10"/>
        <rFont val="宋体"/>
        <charset val="134"/>
      </rPr>
      <t>学年一等；</t>
    </r>
    <r>
      <rPr>
        <sz val="10"/>
        <rFont val="Times New Roman"/>
        <charset val="134"/>
      </rPr>
      <t>2024-2025</t>
    </r>
    <r>
      <rPr>
        <sz val="10"/>
        <rFont val="宋体"/>
        <charset val="134"/>
      </rPr>
      <t>一等</t>
    </r>
  </si>
  <si>
    <r>
      <rPr>
        <sz val="10"/>
        <rFont val="Times New Roman"/>
        <charset val="134"/>
      </rPr>
      <t>1.2024</t>
    </r>
    <r>
      <rPr>
        <sz val="10"/>
        <rFont val="宋体"/>
        <charset val="134"/>
      </rPr>
      <t>年江苏省大学生创新训练计划项目结项（省级），第一主持人，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2.2024</t>
    </r>
    <r>
      <rPr>
        <sz val="10"/>
        <rFont val="宋体"/>
        <charset val="134"/>
      </rPr>
      <t>年基础医学国家级实验教学示范中心（徐州医科大学）学生科创项目，第一主持人，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第十届全国大学生生命科学竞赛（科学探究类）国家级三等奖，排一，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类，</t>
    </r>
    <r>
      <rPr>
        <sz val="10"/>
        <rFont val="Times New Roman"/>
        <charset val="134"/>
      </rPr>
      <t>10*0.8=8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4.</t>
    </r>
    <r>
      <rPr>
        <sz val="10"/>
        <rFont val="宋体"/>
        <charset val="134"/>
      </rPr>
      <t>第十届全国大学生生命科学竞赛（创新创业类）国家级二等奖，排一，</t>
    </r>
    <r>
      <rPr>
        <sz val="10"/>
        <rFont val="Times New Roman"/>
        <charset val="134"/>
      </rPr>
      <t>C</t>
    </r>
    <r>
      <rPr>
        <sz val="10"/>
        <rFont val="宋体"/>
        <charset val="134"/>
      </rPr>
      <t>类，</t>
    </r>
    <r>
      <rPr>
        <sz val="10"/>
        <rFont val="Times New Roman"/>
        <charset val="134"/>
      </rPr>
      <t>6*0.8=4.8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5.</t>
    </r>
    <r>
      <rPr>
        <sz val="10"/>
        <rFont val="宋体"/>
        <charset val="134"/>
      </rPr>
      <t>第十一届全国大学生生命科学竞赛（创新创业类）国家级三等奖，排二，</t>
    </r>
    <r>
      <rPr>
        <sz val="10"/>
        <rFont val="Times New Roman"/>
        <charset val="134"/>
      </rPr>
      <t>C</t>
    </r>
    <r>
      <rPr>
        <sz val="10"/>
        <rFont val="宋体"/>
        <charset val="134"/>
      </rPr>
      <t>类，</t>
    </r>
    <r>
      <rPr>
        <sz val="10"/>
        <rFont val="Times New Roman"/>
        <charset val="134"/>
      </rPr>
      <t>5*0.7=3.5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6.</t>
    </r>
    <r>
      <rPr>
        <sz val="10"/>
        <rFont val="宋体"/>
        <charset val="134"/>
      </rPr>
      <t>《</t>
    </r>
    <r>
      <rPr>
        <sz val="10"/>
        <rFont val="Times New Roman"/>
        <charset val="134"/>
      </rPr>
      <t>Frontiers in Psychology</t>
    </r>
    <r>
      <rPr>
        <sz val="10"/>
        <rFont val="宋体"/>
        <charset val="134"/>
      </rPr>
      <t>》</t>
    </r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年发表，</t>
    </r>
    <r>
      <rPr>
        <sz val="10"/>
        <rFont val="Times New Roman"/>
        <charset val="134"/>
      </rPr>
      <t>IF=3.77</t>
    </r>
    <r>
      <rPr>
        <sz val="10"/>
        <rFont val="宋体"/>
        <charset val="134"/>
      </rPr>
      <t>，共一排一（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人），</t>
    </r>
    <r>
      <rPr>
        <sz val="10"/>
        <rFont val="Times New Roman"/>
        <charset val="134"/>
      </rPr>
      <t>30*0.7=21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7.</t>
    </r>
    <r>
      <rPr>
        <sz val="10"/>
        <rFont val="宋体"/>
        <charset val="134"/>
      </rPr>
      <t>《</t>
    </r>
    <r>
      <rPr>
        <sz val="10"/>
        <rFont val="Times New Roman"/>
        <charset val="134"/>
      </rPr>
      <t>Probiotics and Antimicrobial Proteins</t>
    </r>
    <r>
      <rPr>
        <sz val="10"/>
        <rFont val="宋体"/>
        <charset val="134"/>
      </rPr>
      <t>》</t>
    </r>
    <r>
      <rPr>
        <sz val="10"/>
        <rFont val="Times New Roman"/>
        <charset val="134"/>
      </rPr>
      <t>2025</t>
    </r>
    <r>
      <rPr>
        <sz val="10"/>
        <rFont val="宋体"/>
        <charset val="134"/>
      </rPr>
      <t>年发表，</t>
    </r>
    <r>
      <rPr>
        <sz val="10"/>
        <rFont val="Times New Roman"/>
        <charset val="134"/>
      </rPr>
      <t>IF=4.4</t>
    </r>
    <r>
      <rPr>
        <sz val="10"/>
        <rFont val="宋体"/>
        <charset val="134"/>
      </rPr>
      <t>，共一排三（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人），</t>
    </r>
    <r>
      <rPr>
        <sz val="10"/>
        <rFont val="Times New Roman"/>
        <charset val="134"/>
      </rPr>
      <t>30*0.1=3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8.</t>
    </r>
    <r>
      <rPr>
        <sz val="10"/>
        <rFont val="宋体"/>
        <charset val="134"/>
      </rPr>
      <t>《</t>
    </r>
    <r>
      <rPr>
        <sz val="10"/>
        <rFont val="Times New Roman"/>
        <charset val="134"/>
      </rPr>
      <t>npj Parkinson’s Disease</t>
    </r>
    <r>
      <rPr>
        <sz val="10"/>
        <rFont val="宋体"/>
        <charset val="134"/>
      </rPr>
      <t>》</t>
    </r>
    <r>
      <rPr>
        <sz val="10"/>
        <rFont val="Times New Roman"/>
        <charset val="134"/>
      </rPr>
      <t>2025</t>
    </r>
    <r>
      <rPr>
        <sz val="10"/>
        <rFont val="宋体"/>
        <charset val="134"/>
      </rPr>
      <t>年发表，</t>
    </r>
    <r>
      <rPr>
        <sz val="10"/>
        <rFont val="Times New Roman"/>
        <charset val="134"/>
      </rPr>
      <t>IF=8.2</t>
    </r>
    <r>
      <rPr>
        <sz val="10"/>
        <rFont val="宋体"/>
        <charset val="134"/>
      </rPr>
      <t>，共一排三（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人），</t>
    </r>
    <r>
      <rPr>
        <sz val="10"/>
        <rFont val="Times New Roman"/>
        <charset val="134"/>
      </rPr>
      <t>30*0.1=3</t>
    </r>
    <r>
      <rPr>
        <sz val="10"/>
        <rFont val="宋体"/>
        <charset val="134"/>
      </rPr>
      <t>分</t>
    </r>
  </si>
  <si>
    <r>
      <rPr>
        <sz val="10"/>
        <rFont val="Times New Roman"/>
        <charset val="134"/>
      </rPr>
      <t>1.2023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月至</t>
    </r>
    <r>
      <rPr>
        <sz val="10"/>
        <rFont val="Times New Roman"/>
        <charset val="134"/>
      </rPr>
      <t>2025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月，</t>
    </r>
    <r>
      <rPr>
        <sz val="10"/>
        <rFont val="Times New Roman"/>
        <charset val="134"/>
      </rPr>
      <t>23</t>
    </r>
    <r>
      <rPr>
        <sz val="10"/>
        <rFont val="宋体"/>
        <charset val="134"/>
      </rPr>
      <t>本生物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班团支书，表现优异，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《河南青年时报》主办单位：共青团河南省委，</t>
    </r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月，作品：《帕金森病：从肠道开始的故事》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《河南青年时报》主办单位：共青团河南省委，</t>
    </r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月，作品：《帕金森病：宜及早识别和科学应对》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分</t>
    </r>
  </si>
  <si>
    <t>202323010303</t>
  </si>
  <si>
    <t>范芯蕊</t>
  </si>
  <si>
    <r>
      <rPr>
        <sz val="10"/>
        <rFont val="Times New Roman"/>
        <charset val="134"/>
      </rPr>
      <t>2023-2024</t>
    </r>
    <r>
      <rPr>
        <sz val="10"/>
        <rFont val="宋体"/>
        <charset val="134"/>
      </rPr>
      <t>学年二等；</t>
    </r>
    <r>
      <rPr>
        <sz val="10"/>
        <rFont val="Times New Roman"/>
        <charset val="134"/>
      </rPr>
      <t>2024-2025</t>
    </r>
    <r>
      <rPr>
        <sz val="10"/>
        <rFont val="宋体"/>
        <charset val="134"/>
      </rPr>
      <t>一等</t>
    </r>
  </si>
  <si>
    <r>
      <rPr>
        <sz val="10"/>
        <rFont val="Times New Roman"/>
        <charset val="134"/>
      </rPr>
      <t>1.2024</t>
    </r>
    <r>
      <rPr>
        <sz val="10"/>
        <rFont val="宋体"/>
        <charset val="134"/>
      </rPr>
      <t>年江苏省大学生创新训练计划项目结项（国家级），第二主持人，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第十一届全国大学生生命科学竞赛（创新创业类）国家级三等奖，排二，</t>
    </r>
    <r>
      <rPr>
        <sz val="10"/>
        <rFont val="Times New Roman"/>
        <charset val="134"/>
      </rPr>
      <t>C</t>
    </r>
    <r>
      <rPr>
        <sz val="10"/>
        <rFont val="宋体"/>
        <charset val="134"/>
      </rPr>
      <t>类，</t>
    </r>
    <r>
      <rPr>
        <sz val="10"/>
        <rFont val="Times New Roman"/>
        <charset val="134"/>
      </rPr>
      <t>5*0.7=3.5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第十一届全国大学生生命科学竞赛（科学探究类）国家级三等奖，排三，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类，</t>
    </r>
    <r>
      <rPr>
        <sz val="10"/>
        <rFont val="Times New Roman"/>
        <charset val="134"/>
      </rPr>
      <t>10*0.6=6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4.</t>
    </r>
    <r>
      <rPr>
        <sz val="10"/>
        <rFont val="宋体"/>
        <charset val="134"/>
      </rPr>
      <t>第十届全国大学生生命科学竞赛（科学探究类）省级三等奖，排四，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类，</t>
    </r>
    <r>
      <rPr>
        <sz val="10"/>
        <rFont val="Times New Roman"/>
        <charset val="134"/>
      </rPr>
      <t>5*0.5=2.5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5.2025</t>
    </r>
    <r>
      <rPr>
        <sz val="10"/>
        <rFont val="宋体"/>
        <charset val="134"/>
      </rPr>
      <t>年第二十二届五一数学建模竞赛，</t>
    </r>
    <r>
      <rPr>
        <sz val="10"/>
        <rFont val="Times New Roman"/>
        <charset val="134"/>
      </rPr>
      <t>D</t>
    </r>
    <r>
      <rPr>
        <sz val="10"/>
        <rFont val="宋体"/>
        <charset val="134"/>
      </rPr>
      <t>类，一等奖，排一，</t>
    </r>
    <r>
      <rPr>
        <sz val="10"/>
        <rFont val="Times New Roman"/>
        <charset val="134"/>
      </rPr>
      <t>4*0.8=3.2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6.</t>
    </r>
    <r>
      <rPr>
        <sz val="10"/>
        <rFont val="宋体"/>
        <charset val="134"/>
      </rPr>
      <t>中国国际大学生创新大赛（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）国家级铜奖，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类，排十四，</t>
    </r>
    <r>
      <rPr>
        <sz val="10"/>
        <rFont val="Times New Roman"/>
        <charset val="134"/>
      </rPr>
      <t>20*0.1=2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7.</t>
    </r>
    <r>
      <rPr>
        <sz val="10"/>
        <rFont val="宋体"/>
        <charset val="134"/>
      </rPr>
      <t>《</t>
    </r>
    <r>
      <rPr>
        <sz val="10"/>
        <rFont val="Times New Roman"/>
        <charset val="134"/>
      </rPr>
      <t>Frontiers in Psychology</t>
    </r>
    <r>
      <rPr>
        <sz val="10"/>
        <rFont val="宋体"/>
        <charset val="134"/>
      </rPr>
      <t>》</t>
    </r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年发表，</t>
    </r>
    <r>
      <rPr>
        <sz val="10"/>
        <rFont val="Times New Roman"/>
        <charset val="134"/>
      </rPr>
      <t>IF=3.77</t>
    </r>
    <r>
      <rPr>
        <sz val="10"/>
        <rFont val="宋体"/>
        <charset val="134"/>
      </rPr>
      <t>，共一排三，</t>
    </r>
    <r>
      <rPr>
        <sz val="10"/>
        <rFont val="Times New Roman"/>
        <charset val="134"/>
      </rPr>
      <t>30*0.1=3</t>
    </r>
    <r>
      <rPr>
        <sz val="10"/>
        <rFont val="宋体"/>
        <charset val="134"/>
      </rPr>
      <t>分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</si>
  <si>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《河南青年时报》主办单位：共青团河南省委，</t>
    </r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月，作品：《基因编辑新突破：开启生物医学变革新征程》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《河南青年时报》主办单位：共青团河南省委，</t>
    </r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月，作品：《细胞修复：人体自愈的生物科学密码》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分</t>
    </r>
  </si>
  <si>
    <t>202323010226</t>
  </si>
  <si>
    <t>李莎莎</t>
  </si>
  <si>
    <r>
      <rPr>
        <sz val="10"/>
        <rFont val="Times New Roman"/>
        <charset val="134"/>
      </rPr>
      <t>2023-2024</t>
    </r>
    <r>
      <rPr>
        <sz val="10"/>
        <rFont val="宋体"/>
        <charset val="134"/>
      </rPr>
      <t>学年二等；</t>
    </r>
    <r>
      <rPr>
        <sz val="10"/>
        <rFont val="Times New Roman"/>
        <charset val="134"/>
      </rPr>
      <t>2024-2025</t>
    </r>
    <r>
      <rPr>
        <sz val="10"/>
        <rFont val="宋体"/>
        <charset val="134"/>
      </rPr>
      <t>二等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</si>
  <si>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第十一届全国大学生医学创新大赛暨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一带一路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国际竞赛预防医学赛道省级三等奖，排四，</t>
    </r>
    <r>
      <rPr>
        <sz val="10"/>
        <rFont val="Times New Roman"/>
        <charset val="134"/>
      </rPr>
      <t>C</t>
    </r>
    <r>
      <rPr>
        <sz val="10"/>
        <rFont val="宋体"/>
        <charset val="134"/>
      </rPr>
      <t>类，</t>
    </r>
    <r>
      <rPr>
        <sz val="10"/>
        <rFont val="Times New Roman"/>
        <charset val="134"/>
      </rPr>
      <t>2*0.5=1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第十一届全国大学生生命科学竞赛（科学探究类）省级三等奖，排三，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类，</t>
    </r>
    <r>
      <rPr>
        <sz val="10"/>
        <rFont val="Times New Roman"/>
        <charset val="134"/>
      </rPr>
      <t>5*0.6=3</t>
    </r>
    <r>
      <rPr>
        <sz val="10"/>
        <rFont val="宋体"/>
        <charset val="134"/>
      </rPr>
      <t>分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</si>
  <si>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《河南青年时报》主办单位：共青团河南省委，</t>
    </r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月，作品：《改造免疫细胞，对抗恶性肿瘤》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《河南青年时报》主办单位：共青团河南省委，</t>
    </r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月，作品：《小小口腔溃疡，藏着免疫大道理》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分</t>
    </r>
  </si>
  <si>
    <r>
      <rPr>
        <sz val="10"/>
        <rFont val="Times New Roman"/>
        <charset val="134"/>
      </rPr>
      <t>23</t>
    </r>
    <r>
      <rPr>
        <sz val="10"/>
        <rFont val="宋体"/>
        <charset val="134"/>
      </rPr>
      <t>本生技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班（</t>
    </r>
    <r>
      <rPr>
        <sz val="10"/>
        <rFont val="Times New Roman"/>
        <charset val="134"/>
      </rPr>
      <t>78</t>
    </r>
    <r>
      <rPr>
        <sz val="10"/>
        <rFont val="宋体"/>
        <charset val="134"/>
      </rPr>
      <t>人）</t>
    </r>
  </si>
  <si>
    <t>202323010103</t>
  </si>
  <si>
    <t>杨璐源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</si>
  <si>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《</t>
    </r>
    <r>
      <rPr>
        <sz val="10"/>
        <rFont val="Times New Roman"/>
        <charset val="134"/>
      </rPr>
      <t>International Journal of Biological Macromolecules</t>
    </r>
    <r>
      <rPr>
        <sz val="10"/>
        <rFont val="宋体"/>
        <charset val="134"/>
      </rPr>
      <t>》，</t>
    </r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年发表，第一作者，</t>
    </r>
    <r>
      <rPr>
        <sz val="10"/>
        <rFont val="Times New Roman"/>
        <charset val="134"/>
      </rPr>
      <t>IF=8.67,30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2.2025</t>
    </r>
    <r>
      <rPr>
        <sz val="10"/>
        <rFont val="宋体"/>
        <charset val="134"/>
      </rPr>
      <t>年江苏省大学生创新训练计划项目结项（国家级），第一主持人，</t>
    </r>
    <r>
      <rPr>
        <sz val="10"/>
        <rFont val="Times New Roman"/>
        <charset val="134"/>
      </rPr>
      <t>15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第九届全国大学生生命科学竞赛（科学探究类）国家级三等奖，排四，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类，</t>
    </r>
    <r>
      <rPr>
        <sz val="10"/>
        <rFont val="Times New Roman"/>
        <charset val="134"/>
      </rPr>
      <t>10*0.5=5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4.</t>
    </r>
    <r>
      <rPr>
        <sz val="10"/>
        <rFont val="宋体"/>
        <charset val="134"/>
      </rPr>
      <t>第十届全国大学生生命科学竞赛（科学探究类）省级三等奖，排一，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类，</t>
    </r>
    <r>
      <rPr>
        <sz val="10"/>
        <rFont val="Times New Roman"/>
        <charset val="134"/>
      </rPr>
      <t>5*0.8=4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5.</t>
    </r>
    <r>
      <rPr>
        <sz val="10"/>
        <rFont val="宋体"/>
        <charset val="134"/>
      </rPr>
      <t>第十届全国大学生生命科学竞赛（创新创业类）国家级二等奖，排三，</t>
    </r>
    <r>
      <rPr>
        <sz val="10"/>
        <rFont val="Times New Roman"/>
        <charset val="134"/>
      </rPr>
      <t>C</t>
    </r>
    <r>
      <rPr>
        <sz val="10"/>
        <rFont val="宋体"/>
        <charset val="134"/>
      </rPr>
      <t>类，</t>
    </r>
    <r>
      <rPr>
        <sz val="10"/>
        <rFont val="Times New Roman"/>
        <charset val="134"/>
      </rPr>
      <t>6*0.6=3.6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6.</t>
    </r>
    <r>
      <rPr>
        <sz val="10"/>
        <rFont val="宋体"/>
        <charset val="134"/>
      </rPr>
      <t>第十一届全国大学生生命科学竞赛（创新创业类）国家级二等奖，排二，</t>
    </r>
    <r>
      <rPr>
        <sz val="10"/>
        <rFont val="Times New Roman"/>
        <charset val="134"/>
      </rPr>
      <t>C</t>
    </r>
    <r>
      <rPr>
        <sz val="10"/>
        <rFont val="宋体"/>
        <charset val="134"/>
      </rPr>
      <t>类，</t>
    </r>
    <r>
      <rPr>
        <sz val="10"/>
        <rFont val="Times New Roman"/>
        <charset val="134"/>
      </rPr>
      <t>6*0.7=4.2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7.</t>
    </r>
    <r>
      <rPr>
        <sz val="10"/>
        <rFont val="宋体"/>
        <charset val="134"/>
      </rPr>
      <t>第十一届全国大学生医学创新大赛暨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一带一路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国际竞赛基础临床赛道省级二等奖，排一，</t>
    </r>
    <r>
      <rPr>
        <sz val="10"/>
        <rFont val="Times New Roman"/>
        <charset val="134"/>
      </rPr>
      <t>C</t>
    </r>
    <r>
      <rPr>
        <sz val="10"/>
        <rFont val="宋体"/>
        <charset val="134"/>
      </rPr>
      <t>类，</t>
    </r>
    <r>
      <rPr>
        <sz val="10"/>
        <rFont val="Times New Roman"/>
        <charset val="134"/>
      </rPr>
      <t>3*0.8=2.4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8.</t>
    </r>
    <r>
      <rPr>
        <sz val="10"/>
        <rFont val="宋体"/>
        <charset val="134"/>
      </rPr>
      <t>美国大学生数学建模竞赛，排二，</t>
    </r>
    <r>
      <rPr>
        <sz val="10"/>
        <rFont val="Times New Roman"/>
        <charset val="134"/>
      </rPr>
      <t>C</t>
    </r>
    <r>
      <rPr>
        <sz val="10"/>
        <rFont val="宋体"/>
        <charset val="134"/>
      </rPr>
      <t>类，国家二等奖，</t>
    </r>
    <r>
      <rPr>
        <sz val="10"/>
        <rFont val="Times New Roman"/>
        <charset val="134"/>
      </rPr>
      <t>6*0.7=4.2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9.</t>
    </r>
    <r>
      <rPr>
        <sz val="10"/>
        <rFont val="宋体"/>
        <charset val="134"/>
      </rPr>
      <t>亚太地区大学生数学建模竞赛，</t>
    </r>
    <r>
      <rPr>
        <sz val="10"/>
        <rFont val="Times New Roman"/>
        <charset val="134"/>
      </rPr>
      <t>D</t>
    </r>
    <r>
      <rPr>
        <sz val="10"/>
        <rFont val="宋体"/>
        <charset val="134"/>
      </rPr>
      <t>类，三等奖，排一，</t>
    </r>
    <r>
      <rPr>
        <sz val="10"/>
        <rFont val="Times New Roman"/>
        <charset val="134"/>
      </rPr>
      <t>2*0.8=1.6</t>
    </r>
    <r>
      <rPr>
        <sz val="10"/>
        <rFont val="宋体"/>
        <charset val="134"/>
      </rPr>
      <t>分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</si>
  <si>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《河南青年时报》主办单位：共青团河南省委，</t>
    </r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月，作品：《让伤口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智能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愈合》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2.2025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月至</t>
    </r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月任院学生会主席团成员，表现优异，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分</t>
    </r>
  </si>
  <si>
    <t>202323010118</t>
  </si>
  <si>
    <t>金凌晟</t>
  </si>
  <si>
    <r>
      <rPr>
        <sz val="10"/>
        <rFont val="Times New Roman"/>
        <charset val="134"/>
      </rPr>
      <t>2023-2024</t>
    </r>
    <r>
      <rPr>
        <sz val="10"/>
        <rFont val="宋体"/>
        <charset val="134"/>
      </rPr>
      <t>学年一等；</t>
    </r>
    <r>
      <rPr>
        <sz val="10"/>
        <rFont val="Times New Roman"/>
        <charset val="134"/>
      </rPr>
      <t>2024-2025</t>
    </r>
    <r>
      <rPr>
        <sz val="10"/>
        <rFont val="宋体"/>
        <charset val="134"/>
      </rPr>
      <t>二等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</si>
  <si>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第十一届全国大学生生命科学竞赛（创新创业类）国家级一等奖，排一，</t>
    </r>
    <r>
      <rPr>
        <sz val="10"/>
        <rFont val="Times New Roman"/>
        <charset val="134"/>
      </rPr>
      <t>C</t>
    </r>
    <r>
      <rPr>
        <sz val="10"/>
        <rFont val="宋体"/>
        <charset val="134"/>
      </rPr>
      <t>类，</t>
    </r>
    <r>
      <rPr>
        <sz val="10"/>
        <rFont val="Times New Roman"/>
        <charset val="134"/>
      </rPr>
      <t>8*0.8=6.4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2.JOURNAL OF MICROBIOLOGY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年发表，共一排一（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人），</t>
    </r>
    <r>
      <rPr>
        <sz val="10"/>
        <rFont val="Times New Roman"/>
        <charset val="134"/>
      </rPr>
      <t>IF=3.57,30*0.7=21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3.2026</t>
    </r>
    <r>
      <rPr>
        <sz val="10"/>
        <rFont val="宋体"/>
        <charset val="134"/>
      </rPr>
      <t>年全国大学生英语竞赛（</t>
    </r>
    <r>
      <rPr>
        <sz val="10"/>
        <rFont val="Times New Roman"/>
        <charset val="134"/>
      </rPr>
      <t>NECCS),</t>
    </r>
    <r>
      <rPr>
        <sz val="10"/>
        <rFont val="宋体"/>
        <charset val="134"/>
      </rPr>
      <t>国家级三等奖，个人，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4.2025</t>
    </r>
    <r>
      <rPr>
        <sz val="10"/>
        <rFont val="宋体"/>
        <charset val="134"/>
      </rPr>
      <t>年江苏省大学生创新训练计划项目结项（省级），第一主持人，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分</t>
    </r>
  </si>
  <si>
    <t>无</t>
  </si>
  <si>
    <r>
      <rPr>
        <sz val="10"/>
        <rFont val="Times New Roman"/>
        <charset val="134"/>
      </rPr>
      <t>23</t>
    </r>
    <r>
      <rPr>
        <sz val="10"/>
        <rFont val="宋体"/>
        <charset val="134"/>
      </rPr>
      <t>本生技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班（</t>
    </r>
    <r>
      <rPr>
        <sz val="10"/>
        <rFont val="Times New Roman"/>
        <charset val="134"/>
      </rPr>
      <t>78</t>
    </r>
    <r>
      <rPr>
        <sz val="10"/>
        <rFont val="宋体"/>
        <charset val="134"/>
      </rPr>
      <t>人）</t>
    </r>
  </si>
  <si>
    <t>202323010207</t>
  </si>
  <si>
    <t>李雪婷</t>
  </si>
  <si>
    <t>202323010317</t>
  </si>
  <si>
    <t>孙姚雨</t>
  </si>
  <si>
    <r>
      <rPr>
        <sz val="10"/>
        <rFont val="Times New Roman"/>
        <charset val="134"/>
      </rPr>
      <t>2023-2024</t>
    </r>
    <r>
      <rPr>
        <sz val="10"/>
        <rFont val="宋体"/>
        <charset val="134"/>
      </rPr>
      <t>学年三等；</t>
    </r>
    <r>
      <rPr>
        <sz val="10"/>
        <rFont val="Times New Roman"/>
        <charset val="134"/>
      </rPr>
      <t>2024-2025</t>
    </r>
    <r>
      <rPr>
        <sz val="10"/>
        <rFont val="宋体"/>
        <charset val="134"/>
      </rPr>
      <t>二等</t>
    </r>
  </si>
  <si>
    <r>
      <rPr>
        <sz val="10"/>
        <rFont val="Times New Roman"/>
        <charset val="134"/>
      </rPr>
      <t>1.2024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月至</t>
    </r>
    <r>
      <rPr>
        <sz val="10"/>
        <rFont val="Times New Roman"/>
        <charset val="134"/>
      </rPr>
      <t>2025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月，任院学生会生命之约志愿服务队副队长，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分</t>
    </r>
  </si>
  <si>
    <t>202323010518</t>
  </si>
  <si>
    <t>顾阿紫</t>
  </si>
  <si>
    <r>
      <rPr>
        <sz val="10"/>
        <rFont val="Times New Roman"/>
        <charset val="134"/>
      </rPr>
      <t>2023-2024</t>
    </r>
    <r>
      <rPr>
        <sz val="10"/>
        <rFont val="宋体"/>
        <charset val="134"/>
      </rPr>
      <t>学年二等；</t>
    </r>
    <r>
      <rPr>
        <sz val="10"/>
        <rFont val="Times New Roman"/>
        <charset val="134"/>
      </rPr>
      <t>2024-2025</t>
    </r>
    <r>
      <rPr>
        <sz val="10"/>
        <rFont val="宋体"/>
        <charset val="134"/>
      </rPr>
      <t>三等</t>
    </r>
  </si>
  <si>
    <t>202323010311</t>
  </si>
  <si>
    <t>郭思瑶</t>
  </si>
  <si>
    <r>
      <rPr>
        <sz val="10"/>
        <rFont val="Times New Roman"/>
        <charset val="134"/>
      </rPr>
      <t>23</t>
    </r>
    <r>
      <rPr>
        <sz val="10"/>
        <rFont val="宋体"/>
        <charset val="134"/>
      </rPr>
      <t>本生信班（</t>
    </r>
    <r>
      <rPr>
        <sz val="10"/>
        <rFont val="Times New Roman"/>
        <charset val="134"/>
      </rPr>
      <t>32</t>
    </r>
    <r>
      <rPr>
        <sz val="10"/>
        <rFont val="宋体"/>
        <charset val="134"/>
      </rPr>
      <t>人）</t>
    </r>
  </si>
  <si>
    <t>202323010429</t>
  </si>
  <si>
    <t>沙子淇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</si>
  <si>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第十一届全国大学生生命科学竞赛（科学探究类）国家级三等奖，排二，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类，</t>
    </r>
    <r>
      <rPr>
        <sz val="10"/>
        <rFont val="Times New Roman"/>
        <charset val="134"/>
      </rPr>
      <t>10*0.7=7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第十届全国大学生生命科学竞赛（科学探究类）国家级三等奖，排一，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类，</t>
    </r>
    <r>
      <rPr>
        <sz val="10"/>
        <rFont val="Times New Roman"/>
        <charset val="134"/>
      </rPr>
      <t>10*0.8=8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第十一届全国大学生生命科学竞赛（创新创业类）国家级二等奖，排三，</t>
    </r>
    <r>
      <rPr>
        <sz val="10"/>
        <rFont val="Times New Roman"/>
        <charset val="134"/>
      </rPr>
      <t>C</t>
    </r>
    <r>
      <rPr>
        <sz val="10"/>
        <rFont val="宋体"/>
        <charset val="134"/>
      </rPr>
      <t>类，</t>
    </r>
    <r>
      <rPr>
        <sz val="10"/>
        <rFont val="Times New Roman"/>
        <charset val="134"/>
      </rPr>
      <t>6*0.6=3.6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4.</t>
    </r>
    <r>
      <rPr>
        <sz val="10"/>
        <rFont val="宋体"/>
        <charset val="134"/>
      </rPr>
      <t>第十一届全国大学生医学创新大赛暨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一带一路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国际竞赛基础临床赛道省级二等奖，排二，</t>
    </r>
    <r>
      <rPr>
        <sz val="10"/>
        <rFont val="Times New Roman"/>
        <charset val="134"/>
      </rPr>
      <t>C</t>
    </r>
    <r>
      <rPr>
        <sz val="10"/>
        <rFont val="宋体"/>
        <charset val="134"/>
      </rPr>
      <t>类，</t>
    </r>
    <r>
      <rPr>
        <sz val="10"/>
        <rFont val="Times New Roman"/>
        <charset val="134"/>
      </rPr>
      <t>3*0.7=2.1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
5.2025</t>
    </r>
    <r>
      <rPr>
        <sz val="10"/>
        <rFont val="宋体"/>
        <charset val="134"/>
      </rPr>
      <t>年江苏省大学生创新训练计划项目结项（国家级），第二主持人，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分</t>
    </r>
  </si>
  <si>
    <r>
      <rPr>
        <sz val="10"/>
        <rFont val="Times New Roman"/>
        <charset val="134"/>
      </rPr>
      <t>1.2023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月至</t>
    </r>
    <r>
      <rPr>
        <sz val="10"/>
        <rFont val="Times New Roman"/>
        <charset val="134"/>
      </rPr>
      <t>2026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月，</t>
    </r>
    <r>
      <rPr>
        <sz val="10"/>
        <rFont val="Times New Roman"/>
        <charset val="134"/>
      </rPr>
      <t>23</t>
    </r>
    <r>
      <rPr>
        <sz val="10"/>
        <rFont val="宋体"/>
        <charset val="134"/>
      </rPr>
      <t>本生物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班班长、</t>
    </r>
    <r>
      <rPr>
        <sz val="10"/>
        <rFont val="Times New Roman"/>
        <charset val="134"/>
      </rPr>
      <t>23</t>
    </r>
    <r>
      <rPr>
        <sz val="10"/>
        <rFont val="宋体"/>
        <charset val="134"/>
      </rPr>
      <t>本生信班班长，表现优异，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分</t>
    </r>
  </si>
  <si>
    <t>202323010111</t>
  </si>
  <si>
    <t>王嘉怡</t>
  </si>
  <si>
    <r>
      <rPr>
        <sz val="10"/>
        <rFont val="Times New Roman"/>
        <charset val="134"/>
      </rPr>
      <t>2023-2024</t>
    </r>
    <r>
      <rPr>
        <sz val="10"/>
        <rFont val="宋体"/>
        <charset val="134"/>
      </rPr>
      <t>学年三等；</t>
    </r>
    <r>
      <rPr>
        <sz val="10"/>
        <rFont val="Times New Roman"/>
        <charset val="134"/>
      </rPr>
      <t>2024-2025</t>
    </r>
    <r>
      <rPr>
        <sz val="10"/>
        <rFont val="宋体"/>
        <charset val="134"/>
      </rPr>
      <t>一等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</si>
  <si>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第十届全国大学生生命科学竞赛（科学探究类）省级三等奖，排三，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类，</t>
    </r>
    <r>
      <rPr>
        <sz val="10"/>
        <rFont val="Times New Roman"/>
        <charset val="134"/>
      </rPr>
      <t>5*0.6=3</t>
    </r>
    <r>
      <rPr>
        <sz val="10"/>
        <rFont val="宋体"/>
        <charset val="134"/>
      </rPr>
      <t>分</t>
    </r>
  </si>
  <si>
    <r>
      <rPr>
        <sz val="10"/>
        <rFont val="Times New Roman"/>
        <charset val="134"/>
      </rPr>
      <t>1.2024-2025</t>
    </r>
    <r>
      <rPr>
        <sz val="10"/>
        <rFont val="宋体"/>
        <charset val="134"/>
      </rPr>
      <t>学年任院学生会主席团成员，表现优异，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分</t>
    </r>
  </si>
  <si>
    <t>202323010112</t>
  </si>
  <si>
    <t>陈顾舒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</si>
</sst>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b/>
      <sz val="10"/>
      <color indexed="8"/>
      <name val="Times New Roman"/>
      <charset val="134"/>
    </font>
    <font>
      <sz val="10"/>
      <color indexed="8"/>
      <name val="Times New Roman"/>
      <charset val="134"/>
    </font>
    <font>
      <sz val="10"/>
      <color theme="1"/>
      <name val="Times New Roman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6"/>
  <sheetViews>
    <sheetView tabSelected="1" topLeftCell="I4" workbookViewId="0">
      <selection activeCell="S7" sqref="S7:S12"/>
    </sheetView>
  </sheetViews>
  <sheetFormatPr defaultColWidth="8.89166666666667" defaultRowHeight="12.75"/>
  <cols>
    <col min="1" max="1" width="4.125" style="4" customWidth="1"/>
    <col min="2" max="2" width="10.625" style="5" customWidth="1"/>
    <col min="3" max="3" width="12.125" style="4" customWidth="1"/>
    <col min="4" max="4" width="6.625" style="4" customWidth="1"/>
    <col min="5" max="5" width="7.75" style="4" customWidth="1"/>
    <col min="6" max="6" width="16.5" style="5" customWidth="1"/>
    <col min="7" max="7" width="9.875" style="4" customWidth="1"/>
    <col min="8" max="8" width="10" style="4" customWidth="1"/>
    <col min="9" max="9" width="9.875" style="4" customWidth="1"/>
    <col min="10" max="10" width="11" style="4" customWidth="1"/>
    <col min="11" max="11" width="18.5" style="4" customWidth="1"/>
    <col min="12" max="12" width="15.125" style="4" customWidth="1"/>
    <col min="13" max="13" width="68.125" style="4" customWidth="1"/>
    <col min="14" max="14" width="8.5" style="4" customWidth="1"/>
    <col min="15" max="15" width="13.125" style="4" customWidth="1"/>
    <col min="16" max="16" width="39.625" style="5" customWidth="1"/>
    <col min="17" max="17" width="10" style="4" customWidth="1"/>
    <col min="18" max="18" width="13.375" style="4" customWidth="1"/>
    <col min="19" max="19" width="8.5" style="4" customWidth="1"/>
    <col min="20" max="20" width="7.75" style="4" customWidth="1"/>
    <col min="21" max="21" width="17.675" style="4" customWidth="1"/>
    <col min="22" max="16384" width="8.89166666666667" style="4"/>
  </cols>
  <sheetData>
    <row r="1" s="1" customFormat="1" ht="46" customHeight="1" spans="1:2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="2" customFormat="1" ht="57" customHeight="1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11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</row>
    <row r="3" s="3" customFormat="1" ht="109" customHeight="1" spans="1:20">
      <c r="A3" s="8">
        <v>1</v>
      </c>
      <c r="B3" s="9" t="s">
        <v>21</v>
      </c>
      <c r="C3" s="8" t="s">
        <v>22</v>
      </c>
      <c r="D3" s="10" t="s">
        <v>23</v>
      </c>
      <c r="E3" s="8">
        <v>469</v>
      </c>
      <c r="F3" s="9" t="s">
        <v>24</v>
      </c>
      <c r="G3" s="8">
        <v>62</v>
      </c>
      <c r="H3" s="8">
        <v>5569.5</v>
      </c>
      <c r="I3" s="8">
        <v>14</v>
      </c>
      <c r="J3" s="8">
        <v>89.8306451612903</v>
      </c>
      <c r="K3" s="12">
        <v>0.0232558139534884</v>
      </c>
      <c r="L3" s="8">
        <v>100</v>
      </c>
      <c r="M3" s="9" t="s">
        <v>25</v>
      </c>
      <c r="N3" s="8">
        <v>58.3</v>
      </c>
      <c r="O3" s="8">
        <v>100</v>
      </c>
      <c r="P3" s="9" t="s">
        <v>26</v>
      </c>
      <c r="Q3" s="8">
        <v>9</v>
      </c>
      <c r="R3" s="8">
        <v>100</v>
      </c>
      <c r="S3" s="8">
        <f>L3*0.8+O3*0.1+R3*0.1</f>
        <v>100</v>
      </c>
      <c r="T3" s="8">
        <v>1</v>
      </c>
    </row>
    <row r="4" s="3" customFormat="1" ht="126" customHeight="1" spans="1:20">
      <c r="A4" s="8">
        <v>2</v>
      </c>
      <c r="B4" s="9" t="s">
        <v>21</v>
      </c>
      <c r="C4" s="8" t="s">
        <v>27</v>
      </c>
      <c r="D4" s="10" t="s">
        <v>28</v>
      </c>
      <c r="E4" s="8">
        <v>432</v>
      </c>
      <c r="F4" s="9" t="s">
        <v>29</v>
      </c>
      <c r="G4" s="8">
        <v>62</v>
      </c>
      <c r="H4" s="8">
        <v>5167.5</v>
      </c>
      <c r="I4" s="8">
        <v>14</v>
      </c>
      <c r="J4" s="8">
        <v>83.3467741935484</v>
      </c>
      <c r="K4" s="12">
        <v>0.0930232558139535</v>
      </c>
      <c r="L4" s="8">
        <f>J4/89.83064516*100</f>
        <v>92.7821168879473</v>
      </c>
      <c r="M4" s="9" t="s">
        <v>30</v>
      </c>
      <c r="N4" s="8">
        <v>27.2</v>
      </c>
      <c r="O4" s="8">
        <f>(N4/58.3)*100</f>
        <v>46.6552315608919</v>
      </c>
      <c r="P4" s="9" t="s">
        <v>31</v>
      </c>
      <c r="Q4" s="8">
        <v>6</v>
      </c>
      <c r="R4" s="8">
        <f>(Q4/9)*100</f>
        <v>66.6666666666667</v>
      </c>
      <c r="S4" s="8">
        <f>L4*0.8+O4*0.1+R4*0.1</f>
        <v>85.5578833331137</v>
      </c>
      <c r="T4" s="8">
        <v>2</v>
      </c>
    </row>
    <row r="5" s="3" customFormat="1" ht="63" customHeight="1" spans="1:20">
      <c r="A5" s="8">
        <v>3</v>
      </c>
      <c r="B5" s="9" t="s">
        <v>21</v>
      </c>
      <c r="C5" s="8" t="s">
        <v>32</v>
      </c>
      <c r="D5" s="10" t="s">
        <v>33</v>
      </c>
      <c r="E5" s="8">
        <v>478</v>
      </c>
      <c r="F5" s="9" t="s">
        <v>34</v>
      </c>
      <c r="G5" s="8">
        <v>62</v>
      </c>
      <c r="H5" s="8">
        <v>5341.5</v>
      </c>
      <c r="I5" s="8">
        <v>14</v>
      </c>
      <c r="J5" s="8">
        <v>86.1532258064516</v>
      </c>
      <c r="K5" s="12">
        <v>0.0465116279069767</v>
      </c>
      <c r="L5" s="8">
        <f>J5/89.83064516*100</f>
        <v>95.9062752505023</v>
      </c>
      <c r="M5" s="9" t="s">
        <v>35</v>
      </c>
      <c r="N5" s="8">
        <v>4</v>
      </c>
      <c r="O5" s="8">
        <f>(N5/58.3)*100</f>
        <v>6.86106346483705</v>
      </c>
      <c r="P5" s="9" t="s">
        <v>36</v>
      </c>
      <c r="Q5" s="8">
        <v>6</v>
      </c>
      <c r="R5" s="8">
        <f>(Q5/9)*100</f>
        <v>66.6666666666667</v>
      </c>
      <c r="S5" s="8">
        <f>L5*0.8+O5*0.1+R5*0.1</f>
        <v>84.0777932135522</v>
      </c>
      <c r="T5" s="8">
        <v>3</v>
      </c>
    </row>
    <row r="6" s="3" customFormat="1" ht="30" customHeight="1" spans="1:20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="3" customFormat="1" ht="132" customHeight="1" spans="1:20">
      <c r="A7" s="8">
        <v>1</v>
      </c>
      <c r="B7" s="9" t="s">
        <v>37</v>
      </c>
      <c r="C7" s="8" t="s">
        <v>38</v>
      </c>
      <c r="D7" s="10" t="s">
        <v>39</v>
      </c>
      <c r="E7" s="8">
        <v>471</v>
      </c>
      <c r="F7" s="9" t="s">
        <v>24</v>
      </c>
      <c r="G7" s="8">
        <v>62.5</v>
      </c>
      <c r="H7" s="8">
        <v>5647.5</v>
      </c>
      <c r="I7" s="8">
        <v>14</v>
      </c>
      <c r="J7" s="8">
        <v>90.36</v>
      </c>
      <c r="K7" s="12">
        <v>0.0128205128205128</v>
      </c>
      <c r="L7" s="8">
        <v>100</v>
      </c>
      <c r="M7" s="9" t="s">
        <v>40</v>
      </c>
      <c r="N7" s="8">
        <v>70</v>
      </c>
      <c r="O7" s="8">
        <v>100</v>
      </c>
      <c r="P7" s="9" t="s">
        <v>41</v>
      </c>
      <c r="Q7" s="8">
        <v>8</v>
      </c>
      <c r="R7" s="8">
        <v>100</v>
      </c>
      <c r="S7" s="8">
        <f t="shared" ref="S7:S16" si="0">L7*0.8+O7*0.1+R7*0.1</f>
        <v>100</v>
      </c>
      <c r="T7" s="8">
        <v>1</v>
      </c>
    </row>
    <row r="8" s="3" customFormat="1" ht="83" customHeight="1" spans="1:20">
      <c r="A8" s="8">
        <v>2</v>
      </c>
      <c r="B8" s="9" t="s">
        <v>37</v>
      </c>
      <c r="C8" s="8" t="s">
        <v>42</v>
      </c>
      <c r="D8" s="10" t="s">
        <v>43</v>
      </c>
      <c r="E8" s="8">
        <v>485</v>
      </c>
      <c r="F8" s="9" t="s">
        <v>44</v>
      </c>
      <c r="G8" s="8">
        <v>62.5</v>
      </c>
      <c r="H8" s="8">
        <v>5345.5</v>
      </c>
      <c r="I8" s="8">
        <v>14</v>
      </c>
      <c r="J8" s="8">
        <v>85.528</v>
      </c>
      <c r="K8" s="12">
        <v>0.0641025641025641</v>
      </c>
      <c r="L8" s="8">
        <f t="shared" ref="L8:L12" si="1">J8/90.36*100</f>
        <v>94.6525011066844</v>
      </c>
      <c r="M8" s="9" t="s">
        <v>45</v>
      </c>
      <c r="N8" s="8">
        <v>47.4</v>
      </c>
      <c r="O8" s="8">
        <f t="shared" ref="O8:O12" si="2">(N8/70)*100</f>
        <v>67.7142857142857</v>
      </c>
      <c r="P8" s="13" t="s">
        <v>46</v>
      </c>
      <c r="Q8" s="8">
        <v>0</v>
      </c>
      <c r="R8" s="8">
        <f t="shared" ref="R8:R12" si="3">(Q8/8)*100</f>
        <v>0</v>
      </c>
      <c r="S8" s="8">
        <f t="shared" si="0"/>
        <v>82.4934294567761</v>
      </c>
      <c r="T8" s="8">
        <v>2</v>
      </c>
    </row>
    <row r="9" s="3" customFormat="1" ht="25.5" spans="1:20">
      <c r="A9" s="8">
        <v>3</v>
      </c>
      <c r="B9" s="9" t="s">
        <v>47</v>
      </c>
      <c r="C9" s="8" t="s">
        <v>48</v>
      </c>
      <c r="D9" s="10" t="s">
        <v>49</v>
      </c>
      <c r="E9" s="8">
        <v>509</v>
      </c>
      <c r="F9" s="9" t="s">
        <v>24</v>
      </c>
      <c r="G9" s="8">
        <v>62.5</v>
      </c>
      <c r="H9" s="8">
        <v>5642</v>
      </c>
      <c r="I9" s="8">
        <v>14</v>
      </c>
      <c r="J9" s="8">
        <v>90.272</v>
      </c>
      <c r="K9" s="12">
        <v>0.0256410256410256</v>
      </c>
      <c r="L9" s="8">
        <f t="shared" si="1"/>
        <v>99.9026117751217</v>
      </c>
      <c r="M9" s="10" t="s">
        <v>46</v>
      </c>
      <c r="N9" s="8">
        <v>0</v>
      </c>
      <c r="O9" s="8">
        <f t="shared" si="2"/>
        <v>0</v>
      </c>
      <c r="P9" s="10" t="s">
        <v>46</v>
      </c>
      <c r="Q9" s="8">
        <v>0</v>
      </c>
      <c r="R9" s="8">
        <f t="shared" si="3"/>
        <v>0</v>
      </c>
      <c r="S9" s="8">
        <f t="shared" si="0"/>
        <v>79.9220894200974</v>
      </c>
      <c r="T9" s="8">
        <v>3</v>
      </c>
    </row>
    <row r="10" s="3" customFormat="1" ht="38" customHeight="1" spans="1:20">
      <c r="A10" s="8">
        <v>4</v>
      </c>
      <c r="B10" s="9" t="s">
        <v>37</v>
      </c>
      <c r="C10" s="8" t="s">
        <v>50</v>
      </c>
      <c r="D10" s="10" t="s">
        <v>51</v>
      </c>
      <c r="E10" s="8">
        <v>456</v>
      </c>
      <c r="F10" s="9" t="s">
        <v>52</v>
      </c>
      <c r="G10" s="8">
        <v>62.5</v>
      </c>
      <c r="H10" s="8">
        <v>5257</v>
      </c>
      <c r="I10" s="8">
        <v>14</v>
      </c>
      <c r="J10" s="8">
        <v>84.112</v>
      </c>
      <c r="K10" s="12">
        <v>0.0897435897435897</v>
      </c>
      <c r="L10" s="8">
        <f t="shared" si="1"/>
        <v>93.0854360336432</v>
      </c>
      <c r="M10" s="10" t="s">
        <v>46</v>
      </c>
      <c r="N10" s="8">
        <v>0</v>
      </c>
      <c r="O10" s="8">
        <f t="shared" si="2"/>
        <v>0</v>
      </c>
      <c r="P10" s="9" t="s">
        <v>53</v>
      </c>
      <c r="Q10" s="8">
        <v>3</v>
      </c>
      <c r="R10" s="8">
        <f t="shared" si="3"/>
        <v>37.5</v>
      </c>
      <c r="S10" s="8">
        <f t="shared" si="0"/>
        <v>78.2183488269146</v>
      </c>
      <c r="T10" s="8">
        <v>4</v>
      </c>
    </row>
    <row r="11" s="3" customFormat="1" ht="25.5" spans="1:20">
      <c r="A11" s="8">
        <v>5</v>
      </c>
      <c r="B11" s="9" t="s">
        <v>47</v>
      </c>
      <c r="C11" s="8" t="s">
        <v>54</v>
      </c>
      <c r="D11" s="10" t="s">
        <v>55</v>
      </c>
      <c r="E11" s="8">
        <v>452</v>
      </c>
      <c r="F11" s="9" t="s">
        <v>56</v>
      </c>
      <c r="G11" s="8">
        <v>62.5</v>
      </c>
      <c r="H11" s="8">
        <v>5273.5</v>
      </c>
      <c r="I11" s="8">
        <v>14</v>
      </c>
      <c r="J11" s="8">
        <v>84.376</v>
      </c>
      <c r="K11" s="12">
        <v>0.0769230769230769</v>
      </c>
      <c r="L11" s="8">
        <f t="shared" si="1"/>
        <v>93.377600708278</v>
      </c>
      <c r="M11" s="10" t="s">
        <v>46</v>
      </c>
      <c r="N11" s="8">
        <v>0</v>
      </c>
      <c r="O11" s="8">
        <f t="shared" si="2"/>
        <v>0</v>
      </c>
      <c r="P11" s="10" t="s">
        <v>46</v>
      </c>
      <c r="Q11" s="8">
        <v>0</v>
      </c>
      <c r="R11" s="8">
        <f t="shared" si="3"/>
        <v>0</v>
      </c>
      <c r="S11" s="8">
        <f t="shared" si="0"/>
        <v>74.7020805666224</v>
      </c>
      <c r="T11" s="8">
        <v>5</v>
      </c>
    </row>
    <row r="12" s="3" customFormat="1" ht="25.5" spans="1:20">
      <c r="A12" s="8">
        <v>6</v>
      </c>
      <c r="B12" s="9" t="s">
        <v>47</v>
      </c>
      <c r="C12" s="8" t="s">
        <v>57</v>
      </c>
      <c r="D12" s="10" t="s">
        <v>58</v>
      </c>
      <c r="E12" s="8">
        <v>506</v>
      </c>
      <c r="F12" s="9" t="s">
        <v>29</v>
      </c>
      <c r="G12" s="8">
        <v>62.5</v>
      </c>
      <c r="H12" s="8">
        <v>5215.5</v>
      </c>
      <c r="I12" s="8">
        <v>14</v>
      </c>
      <c r="J12" s="8">
        <v>83.448</v>
      </c>
      <c r="K12" s="12">
        <v>0.102564102564103</v>
      </c>
      <c r="L12" s="8">
        <f t="shared" si="1"/>
        <v>92.3505976095617</v>
      </c>
      <c r="M12" s="10" t="s">
        <v>46</v>
      </c>
      <c r="N12" s="8">
        <v>0</v>
      </c>
      <c r="O12" s="8">
        <f t="shared" si="2"/>
        <v>0</v>
      </c>
      <c r="P12" s="13" t="s">
        <v>46</v>
      </c>
      <c r="Q12" s="8">
        <v>0</v>
      </c>
      <c r="R12" s="8">
        <f t="shared" si="3"/>
        <v>0</v>
      </c>
      <c r="S12" s="8">
        <f t="shared" si="0"/>
        <v>73.8804780876494</v>
      </c>
      <c r="T12" s="8">
        <v>6</v>
      </c>
    </row>
    <row r="13" s="3" customFormat="1" ht="24" customHeight="1" spans="1:20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="3" customFormat="1" ht="84" customHeight="1" spans="1:20">
      <c r="A14" s="8">
        <v>1</v>
      </c>
      <c r="B14" s="9" t="s">
        <v>59</v>
      </c>
      <c r="C14" s="8" t="s">
        <v>60</v>
      </c>
      <c r="D14" s="10" t="s">
        <v>61</v>
      </c>
      <c r="E14" s="8">
        <v>475</v>
      </c>
      <c r="F14" s="9" t="s">
        <v>24</v>
      </c>
      <c r="G14" s="8">
        <v>50</v>
      </c>
      <c r="H14" s="8">
        <v>4385</v>
      </c>
      <c r="I14" s="8">
        <v>14</v>
      </c>
      <c r="J14" s="8">
        <v>87.7</v>
      </c>
      <c r="K14" s="12">
        <v>0.0625</v>
      </c>
      <c r="L14" s="8">
        <f>J14/89.49*100</f>
        <v>97.9997765113421</v>
      </c>
      <c r="M14" s="9" t="s">
        <v>62</v>
      </c>
      <c r="N14" s="8">
        <v>27.7</v>
      </c>
      <c r="O14" s="8">
        <f>(N14/27.7)*100</f>
        <v>100</v>
      </c>
      <c r="P14" s="9" t="s">
        <v>63</v>
      </c>
      <c r="Q14" s="8">
        <v>3</v>
      </c>
      <c r="R14" s="8">
        <f>(Q14/5)*100</f>
        <v>60</v>
      </c>
      <c r="S14" s="8">
        <f>L14*0.8+O14*0.1+R14*0.1</f>
        <v>94.3998212090737</v>
      </c>
      <c r="T14" s="8">
        <v>1</v>
      </c>
    </row>
    <row r="15" s="3" customFormat="1" ht="36" customHeight="1" spans="1:20">
      <c r="A15" s="8">
        <v>2</v>
      </c>
      <c r="B15" s="9" t="s">
        <v>59</v>
      </c>
      <c r="C15" s="8" t="s">
        <v>64</v>
      </c>
      <c r="D15" s="10" t="s">
        <v>65</v>
      </c>
      <c r="E15" s="8">
        <v>451</v>
      </c>
      <c r="F15" s="9" t="s">
        <v>66</v>
      </c>
      <c r="G15" s="8">
        <v>50</v>
      </c>
      <c r="H15" s="8">
        <v>4203</v>
      </c>
      <c r="I15" s="8">
        <v>14</v>
      </c>
      <c r="J15" s="8">
        <v>84.06</v>
      </c>
      <c r="K15" s="12">
        <v>0.125</v>
      </c>
      <c r="L15" s="8">
        <f>J15/89.49*100</f>
        <v>93.932282936641</v>
      </c>
      <c r="M15" s="9" t="s">
        <v>67</v>
      </c>
      <c r="N15" s="8">
        <v>3</v>
      </c>
      <c r="O15" s="8">
        <f>(N15/27.7)*100</f>
        <v>10.8303249097473</v>
      </c>
      <c r="P15" s="9" t="s">
        <v>68</v>
      </c>
      <c r="Q15" s="8">
        <v>5</v>
      </c>
      <c r="R15" s="8">
        <f>(Q15/5)*100</f>
        <v>100</v>
      </c>
      <c r="S15" s="8">
        <f>L15*0.8+O15*0.1+R15*0.1</f>
        <v>86.2288588402875</v>
      </c>
      <c r="T15" s="8">
        <v>2</v>
      </c>
    </row>
    <row r="16" s="3" customFormat="1" ht="33" customHeight="1" spans="1:20">
      <c r="A16" s="8">
        <v>3</v>
      </c>
      <c r="B16" s="9" t="s">
        <v>59</v>
      </c>
      <c r="C16" s="8" t="s">
        <v>69</v>
      </c>
      <c r="D16" s="10" t="s">
        <v>70</v>
      </c>
      <c r="E16" s="8">
        <v>434</v>
      </c>
      <c r="F16" s="9" t="s">
        <v>44</v>
      </c>
      <c r="G16" s="8">
        <v>50</v>
      </c>
      <c r="H16" s="8">
        <v>4474.5</v>
      </c>
      <c r="I16" s="8">
        <v>14</v>
      </c>
      <c r="J16" s="8">
        <v>89.49</v>
      </c>
      <c r="K16" s="12">
        <v>0.03125</v>
      </c>
      <c r="L16" s="8">
        <v>100</v>
      </c>
      <c r="M16" s="10" t="s">
        <v>46</v>
      </c>
      <c r="N16" s="8">
        <v>0</v>
      </c>
      <c r="O16" s="8">
        <f>(N16/27.7)*100</f>
        <v>0</v>
      </c>
      <c r="P16" s="13" t="s">
        <v>46</v>
      </c>
      <c r="Q16" s="8">
        <v>0</v>
      </c>
      <c r="R16" s="8">
        <f>(Q16/5)*100</f>
        <v>0</v>
      </c>
      <c r="S16" s="8">
        <f>L16*0.8+O16*0.1+R16*0.1</f>
        <v>80</v>
      </c>
      <c r="T16" s="8">
        <v>3</v>
      </c>
    </row>
  </sheetData>
  <mergeCells count="3">
    <mergeCell ref="A1:T1"/>
    <mergeCell ref="A6:T6"/>
    <mergeCell ref="A13:T13"/>
  </mergeCells>
  <pageMargins left="0.75" right="0.75" top="1" bottom="1" header="0.5" footer="0.5"/>
  <pageSetup paperSize="9" scale="4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七豆不是七逗</cp:lastModifiedBy>
  <dcterms:created xsi:type="dcterms:W3CDTF">2026-09-05T02:30:00Z</dcterms:created>
  <dcterms:modified xsi:type="dcterms:W3CDTF">2026-09-05T03:00:47Z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96FCA705FB7F4481936101B98FA27324_11</vt:lpwstr>
  </property>
  <property fmtid="{D5CDD505-2E9C-101B-9397-08002B2CF9AE}" pid="3" name="KSOProductBuildVer">
    <vt:lpwstr>2052-12.1.0.22175</vt:lpwstr>
  </property>
</Properties>
</file>